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ladislava.vokalova\Desktop\"/>
    </mc:Choice>
  </mc:AlternateContent>
  <bookViews>
    <workbookView xWindow="0" yWindow="0" windowWidth="23040" windowHeight="9108"/>
  </bookViews>
  <sheets>
    <sheet name="SO-03 - SO-03 Dětské hřiště" sheetId="4" r:id="rId1"/>
  </sheets>
  <definedNames>
    <definedName name="_xlnm.Print_Titles" localSheetId="0">'SO-03 - SO-03 Dětské hřiště'!$119:$119</definedName>
    <definedName name="_xlnm.Print_Area" localSheetId="0">'SO-03 - SO-03 Dětské hřiště'!$C$4:$Q$70,'SO-03 - SO-03 Dětské hřiště'!$C$76:$Q$103,'SO-03 - SO-03 Dětské hřiště'!$C$109:$Q$147</definedName>
  </definedNames>
  <calcPr calcId="171027"/>
</workbook>
</file>

<file path=xl/calcChain.xml><?xml version="1.0" encoding="utf-8"?>
<calcChain xmlns="http://schemas.openxmlformats.org/spreadsheetml/2006/main">
  <c r="N147" i="4" l="1"/>
  <c r="N122" i="4"/>
  <c r="BI146" i="4"/>
  <c r="BH146" i="4"/>
  <c r="BG146" i="4"/>
  <c r="BF146" i="4"/>
  <c r="AA146" i="4"/>
  <c r="AA145" i="4" s="1"/>
  <c r="AA144" i="4" s="1"/>
  <c r="Y146" i="4"/>
  <c r="Y145" i="4"/>
  <c r="Y144" i="4" s="1"/>
  <c r="W146" i="4"/>
  <c r="W145" i="4" s="1"/>
  <c r="W144" i="4" s="1"/>
  <c r="BK146" i="4"/>
  <c r="BK145" i="4"/>
  <c r="N145" i="4" s="1"/>
  <c r="N93" i="4" s="1"/>
  <c r="BK144" i="4"/>
  <c r="N144" i="4" s="1"/>
  <c r="N92" i="4" s="1"/>
  <c r="N146" i="4"/>
  <c r="BE146" i="4" s="1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 s="1"/>
  <c r="BI137" i="4"/>
  <c r="BH137" i="4"/>
  <c r="BG137" i="4"/>
  <c r="BF137" i="4"/>
  <c r="AA137" i="4"/>
  <c r="Y137" i="4"/>
  <c r="W137" i="4"/>
  <c r="BK137" i="4"/>
  <c r="N137" i="4"/>
  <c r="BE137" i="4" s="1"/>
  <c r="BI136" i="4"/>
  <c r="BH136" i="4"/>
  <c r="BG136" i="4"/>
  <c r="BF136" i="4"/>
  <c r="AA136" i="4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 s="1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AA132" i="4"/>
  <c r="Y132" i="4"/>
  <c r="W132" i="4"/>
  <c r="BK132" i="4"/>
  <c r="N132" i="4"/>
  <c r="BE132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 s="1"/>
  <c r="BI126" i="4"/>
  <c r="BH126" i="4"/>
  <c r="BG126" i="4"/>
  <c r="BF126" i="4"/>
  <c r="AA126" i="4"/>
  <c r="Y126" i="4"/>
  <c r="W126" i="4"/>
  <c r="BK126" i="4"/>
  <c r="N126" i="4"/>
  <c r="BE126" i="4" s="1"/>
  <c r="BI125" i="4"/>
  <c r="H36" i="4" s="1"/>
  <c r="BH125" i="4"/>
  <c r="BG125" i="4"/>
  <c r="H34" i="4" s="1"/>
  <c r="BF125" i="4"/>
  <c r="AA125" i="4"/>
  <c r="Y125" i="4"/>
  <c r="W125" i="4"/>
  <c r="BK125" i="4"/>
  <c r="N125" i="4"/>
  <c r="BE125" i="4" s="1"/>
  <c r="BI124" i="4"/>
  <c r="BH124" i="4"/>
  <c r="BG124" i="4"/>
  <c r="BF124" i="4"/>
  <c r="AA124" i="4"/>
  <c r="Y124" i="4"/>
  <c r="Y123" i="4" s="1"/>
  <c r="Y121" i="4"/>
  <c r="Y120" i="4" s="1"/>
  <c r="W124" i="4"/>
  <c r="BK124" i="4"/>
  <c r="BK123" i="4"/>
  <c r="N123" i="4" s="1"/>
  <c r="N91" i="4" s="1"/>
  <c r="BK121" i="4"/>
  <c r="N121" i="4" s="1"/>
  <c r="N89" i="4" s="1"/>
  <c r="N124" i="4"/>
  <c r="BE124" i="4"/>
  <c r="N90" i="4"/>
  <c r="M117" i="4"/>
  <c r="M116" i="4"/>
  <c r="F116" i="4"/>
  <c r="F114" i="4"/>
  <c r="F11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BH97" i="4"/>
  <c r="BG97" i="4"/>
  <c r="BF97" i="4"/>
  <c r="BI96" i="4"/>
  <c r="BH96" i="4"/>
  <c r="H35" i="4" s="1"/>
  <c r="BG96" i="4"/>
  <c r="BF96" i="4"/>
  <c r="M33" i="4" s="1"/>
  <c r="H33" i="4"/>
  <c r="M84" i="4"/>
  <c r="M83" i="4"/>
  <c r="F83" i="4"/>
  <c r="F81" i="4"/>
  <c r="F79" i="4"/>
  <c r="O15" i="4"/>
  <c r="E15" i="4"/>
  <c r="F117" i="4" s="1"/>
  <c r="O14" i="4"/>
  <c r="O9" i="4"/>
  <c r="M114" i="4" s="1"/>
  <c r="F6" i="4"/>
  <c r="F111" i="4" s="1"/>
  <c r="F78" i="4" l="1"/>
  <c r="F84" i="4"/>
  <c r="M81" i="4"/>
  <c r="BK120" i="4"/>
  <c r="N120" i="4" s="1"/>
  <c r="N88" i="4" s="1"/>
  <c r="W123" i="4"/>
  <c r="W121" i="4" s="1"/>
  <c r="W120" i="4" s="1"/>
  <c r="AA123" i="4"/>
  <c r="AA121" i="4" s="1"/>
  <c r="AA120" i="4" s="1"/>
  <c r="N101" i="4" l="1"/>
  <c r="BE101" i="4" s="1"/>
  <c r="N100" i="4"/>
  <c r="BE100" i="4" s="1"/>
  <c r="N99" i="4"/>
  <c r="BE99" i="4" s="1"/>
  <c r="N98" i="4"/>
  <c r="BE98" i="4" s="1"/>
  <c r="N97" i="4"/>
  <c r="BE97" i="4" s="1"/>
  <c r="N96" i="4"/>
  <c r="M27" i="4"/>
  <c r="N95" i="4" l="1"/>
  <c r="BE96" i="4"/>
  <c r="M32" i="4" l="1"/>
  <c r="H32" i="4"/>
  <c r="M28" i="4"/>
  <c r="L103" i="4"/>
  <c r="M30" i="4" l="1"/>
  <c r="L38" i="4" l="1"/>
</calcChain>
</file>

<file path=xl/sharedStrings.xml><?xml version="1.0" encoding="utf-8"?>
<sst xmlns="http://schemas.openxmlformats.org/spreadsheetml/2006/main" count="471" uniqueCount="180">
  <si>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</si>
  <si>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</si>
  <si>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</si>
  <si>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</si>
  <si>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</si>
  <si>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</si>
  <si>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</si>
  <si>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</si>
  <si>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</si>
  <si>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/>
  </si>
  <si>
    <t>CC-CZ:</t>
  </si>
  <si>
    <t>Místo:</t>
  </si>
  <si>
    <t>411 45 Drahobuz</t>
  </si>
  <si>
    <t>Datum:</t>
  </si>
  <si>
    <t>Objednatel:</t>
  </si>
  <si>
    <t>IČ:</t>
  </si>
  <si>
    <t>Obec Drahobuz, Drahobuz 35, 411 45 Úštěk</t>
  </si>
  <si>
    <t>DIČ:</t>
  </si>
  <si>
    <t>Zhotovitel:</t>
  </si>
  <si>
    <t>Projektant:</t>
  </si>
  <si>
    <t>04590651</t>
  </si>
  <si>
    <t>Finreko project s.r.o Rybná 716/24, Praha 1,110 00</t>
  </si>
  <si>
    <t>Zpracovatel:</t>
  </si>
  <si>
    <t>77883213</t>
  </si>
  <si>
    <t>Ing. Baturný 732 782 418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</si>
  <si>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</si>
  <si>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</si>
  <si>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</si>
  <si>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</si>
  <si>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</si>
  <si>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</si>
  <si>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</si>
  <si>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</si>
  <si>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</si>
  <si>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</si>
  <si>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</si>
  <si>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</si>
  <si>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</si>
  <si>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</si>
  <si>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</si>
  <si>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</si>
  <si>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</si>
  <si>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</si>
  <si>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</si>
  <si>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</si>
  <si>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</si>
  <si>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</si>
  <si>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{be84801b-ba73-42d0-b0a8-b88ea02b719f}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</si>
  <si>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</si>
  <si>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</si>
  <si>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</si>
  <si>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</si>
  <si>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</si>
  <si>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</si>
  <si>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</si>
  <si>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</si>
  <si>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</si>
  <si>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</si>
  <si>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</si>
  <si>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</si>
  <si>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</si>
  <si>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</si>
  <si>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</si>
  <si>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</si>
  <si>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</si>
  <si>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</si>
  <si>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9 - Ostatní konstrukce a práce, bourání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</si>
  <si>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</si>
  <si>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</si>
  <si>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</si>
  <si>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</si>
  <si>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</si>
  <si>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</si>
  <si>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</si>
  <si>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</si>
  <si>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</si>
  <si>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</si>
  <si>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</si>
  <si>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</si>
  <si>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</si>
  <si>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</si>
  <si>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</si>
  <si>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</si>
  <si>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</si>
  <si>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</si>
  <si>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</si>
  <si>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</si>
  <si>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</si>
  <si>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</si>
  <si>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</si>
  <si>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</si>
  <si>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</si>
  <si>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</si>
  <si>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</si>
  <si>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</si>
  <si>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</si>
  <si>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</si>
  <si>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</si>
  <si>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</si>
  <si>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</si>
  <si>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</si>
  <si>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</si>
  <si>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</si>
  <si>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</si>
  <si>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</si>
  <si>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</si>
  <si>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</si>
  <si>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</si>
  <si>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m</t>
  </si>
  <si>
    <t>18</t>
  </si>
  <si>
    <t>19</t>
  </si>
  <si>
    <t>20</t>
  </si>
  <si>
    <t>030001000</t>
  </si>
  <si>
    <t>%</t>
  </si>
  <si>
    <t>1024</t>
  </si>
  <si>
    <t>VP - Vícepráce</t>
  </si>
  <si>
    <t>PN</t>
  </si>
  <si>
    <t>soub</t>
  </si>
  <si>
    <t>SO-03 - SO-03 Dětské hřiště</t>
  </si>
  <si>
    <t>GT-0048</t>
  </si>
  <si>
    <t>Dodávka a montáž prvku Lavička s opěradlem</t>
  </si>
  <si>
    <t>-15281888</t>
  </si>
  <si>
    <t>GT-0052</t>
  </si>
  <si>
    <t>Dodávka a montáž prvku Odpadkový koš</t>
  </si>
  <si>
    <t>248521682</t>
  </si>
  <si>
    <t>IT-01</t>
  </si>
  <si>
    <t>Dodávka a montáž prvku Provozní řád hřiště - nerez</t>
  </si>
  <si>
    <t>-1567238650</t>
  </si>
  <si>
    <t>LAP-03</t>
  </si>
  <si>
    <t>Dodávka a montáž prvku Lanová pyramida 3m</t>
  </si>
  <si>
    <t>160543284</t>
  </si>
  <si>
    <t>OG-1003</t>
  </si>
  <si>
    <t>Dodávka a montáž prvku Dřevěný plot na kotvách</t>
  </si>
  <si>
    <t>-324762881</t>
  </si>
  <si>
    <t>OG-1004</t>
  </si>
  <si>
    <t>Dodávka a montáž prvku Vrátka dřevěného plotu</t>
  </si>
  <si>
    <t>-1645383609</t>
  </si>
  <si>
    <t>ST-0100 A</t>
  </si>
  <si>
    <t>Dodávka a montáž prvku STREET WORKOUT - APOLLO</t>
  </si>
  <si>
    <t>2137329672</t>
  </si>
  <si>
    <t>ST-0100 B</t>
  </si>
  <si>
    <t>Bezpečnostní zóna pro prvek STREET WORKOUT - APOLLO</t>
  </si>
  <si>
    <t>122218131</t>
  </si>
  <si>
    <t>ST-0502 A</t>
  </si>
  <si>
    <t>Dodávka a montáž prvku STREET WORKOUT - HEKTOR 2</t>
  </si>
  <si>
    <t>2061346329</t>
  </si>
  <si>
    <t>ST-0502 B</t>
  </si>
  <si>
    <t>Bezpečnostní zóna pro prvek STREET WORKOUT - HEKTOR 2</t>
  </si>
  <si>
    <t>663353068</t>
  </si>
  <si>
    <t>ST-0007 A</t>
  </si>
  <si>
    <t>Dodávka a montáž prvku STREET WORKOUT - GYMNASTICKÁ LAVICE</t>
  </si>
  <si>
    <t>1384531761</t>
  </si>
  <si>
    <t>ST-0007 B</t>
  </si>
  <si>
    <t>Bezpečnostní zóna pro prvek STREET WORKOUT - GYMNASTICKÁ LAVICE</t>
  </si>
  <si>
    <t>-337468703</t>
  </si>
  <si>
    <t>GP-01 A</t>
  </si>
  <si>
    <t>Dodávka a montáž prvku Šestiúhelník</t>
  </si>
  <si>
    <t>-1906895172</t>
  </si>
  <si>
    <t>GP-01 B</t>
  </si>
  <si>
    <t>Bezpečnostní zóna pro prvek šestiúhelník</t>
  </si>
  <si>
    <t>113391525</t>
  </si>
  <si>
    <t>S-151-C A</t>
  </si>
  <si>
    <t>Dodávka a montáž prvku Sestava jednověžová typ - C</t>
  </si>
  <si>
    <t>-1442491732</t>
  </si>
  <si>
    <t>S-151-C B</t>
  </si>
  <si>
    <t>Bezpečnostní zóna pro prvek Sestava jednověžová typ - C</t>
  </si>
  <si>
    <t>-2100435945</t>
  </si>
  <si>
    <t>K03-N</t>
  </si>
  <si>
    <t>Dodávka a montáž prvku Kolotoč velký nerez.</t>
  </si>
  <si>
    <t>-1406235674</t>
  </si>
  <si>
    <t>TPH06</t>
  </si>
  <si>
    <t>Dodávka a montáž prvku Pružinová houpačka - hrošík</t>
  </si>
  <si>
    <t>172882161</t>
  </si>
  <si>
    <t>VDOPR</t>
  </si>
  <si>
    <t>Přesun hmot (do 3t), doprava materiálu a zaměstnanců</t>
  </si>
  <si>
    <t>2102786336</t>
  </si>
  <si>
    <t>ZKON</t>
  </si>
  <si>
    <t>Roční kontrola hřiště (dle ČSN EN 1176)</t>
  </si>
  <si>
    <t>-119255076</t>
  </si>
  <si>
    <t>-1002957992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</si>
</sst>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16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20" fillId="0" borderId="10" xfId="0" applyNumberFormat="1" applyFont="1" applyBorder="1" applyAlignment="1" applyProtection="1"/>
    <xf numFmtId="166" fontId="20" fillId="0" borderId="11" xfId="0" applyNumberFormat="1" applyFont="1" applyBorder="1" applyAlignment="1" applyProtection="1"/>
    <xf numFmtId="4" fontId="21" fillId="0" borderId="0" xfId="0" applyNumberFormat="1" applyFont="1" applyAlignment="1">
      <alignment vertical="center"/>
    </xf>
    <xf numFmtId="0" fontId="6" fillId="0" borderId="4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/>
    <xf numFmtId="0" fontId="6" fillId="0" borderId="12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3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/>
    </xf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3" xfId="0" applyNumberFormat="1" applyFont="1" applyBorder="1" applyAlignment="1" applyProtection="1">
      <alignment vertical="center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4" fontId="17" fillId="0" borderId="0" xfId="0" applyNumberFormat="1" applyFont="1" applyBorder="1" applyAlignment="1" applyProtection="1">
      <alignment vertical="center"/>
    </xf>
    <xf numFmtId="4" fontId="17" fillId="5" borderId="0" xfId="0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4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5" borderId="7" xfId="0" applyNumberFormat="1" applyFont="1" applyFill="1" applyBorder="1" applyAlignment="1" applyProtection="1">
      <alignment vertical="center"/>
    </xf>
    <xf numFmtId="4" fontId="3" fillId="5" borderId="8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left" vertical="center" wrapText="1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4" borderId="23" xfId="0" applyNumberFormat="1" applyFont="1" applyFill="1" applyBorder="1" applyAlignment="1" applyProtection="1">
      <alignment vertical="center"/>
    </xf>
    <xf numFmtId="4" fontId="0" fillId="0" borderId="23" xfId="0" applyNumberFormat="1" applyFont="1" applyBorder="1" applyAlignment="1" applyProtection="1">
      <alignment vertical="center"/>
    </xf>
    <xf numFmtId="4" fontId="17" fillId="0" borderId="10" xfId="0" applyNumberFormat="1" applyFont="1" applyBorder="1" applyAlignment="1" applyProtection="1"/>
    <xf numFmtId="4" fontId="3" fillId="0" borderId="1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/>
    <xf numFmtId="4" fontId="5" fillId="0" borderId="15" xfId="0" applyNumberFormat="1" applyFont="1" applyBorder="1" applyAlignment="1" applyProtection="1"/>
    <xf numFmtId="4" fontId="5" fillId="0" borderId="15" xfId="0" applyNumberFormat="1" applyFont="1" applyBorder="1" applyAlignment="1" applyProtection="1">
      <alignment vertical="center"/>
    </xf>
    <xf numFmtId="4" fontId="4" fillId="0" borderId="10" xfId="0" applyNumberFormat="1" applyFont="1" applyBorder="1" applyAlignment="1" applyProtection="1"/>
    <xf numFmtId="4" fontId="4" fillId="0" borderId="10" xfId="0" applyNumberFormat="1" applyFont="1" applyBorder="1" applyAlignment="1" applyProtection="1">
      <alignment vertical="center"/>
    </xf>
    <xf numFmtId="0" fontId="9" fillId="2" borderId="0" xfId="1" applyFont="1" applyFill="1" applyAlignment="1" applyProtection="1">
      <alignment horizontal="center" vertical="center"/>
    </xf>
    <xf numFmtId="4" fontId="5" fillId="0" borderId="0" xfId="0" applyNumberFormat="1" applyFont="1" applyBorder="1" applyAlignment="1" applyProtection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tabSelected="1" workbookViewId="0">
      <pane ySplit="1" topLeftCell="A124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54"/>
      <c r="B1" s="6"/>
      <c r="C1" s="6"/>
      <c r="D1" s="7" t="s">
        <v>0</v>
      </c>
      <c r="E1" s="6"/>
      <c r="F1" s="8" t="s">
        <v>50</v>
      </c>
      <c r="G1" s="8"/>
      <c r="H1" s="158" t="s">
        <v>51</v>
      </c>
      <c r="I1" s="158"/>
      <c r="J1" s="158"/>
      <c r="K1" s="158"/>
      <c r="L1" s="8" t="s">
        <v>52</v>
      </c>
      <c r="M1" s="6"/>
      <c r="N1" s="6"/>
      <c r="O1" s="7" t="s">
        <v>53</v>
      </c>
      <c r="P1" s="6"/>
      <c r="Q1" s="6"/>
      <c r="R1" s="6"/>
      <c r="S1" s="8" t="s">
        <v>54</v>
      </c>
      <c r="T1" s="8"/>
      <c r="U1" s="54"/>
      <c r="V1" s="5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" customHeight="1" x14ac:dyDescent="0.3">
      <c r="C2" s="110" t="s">
        <v>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S2" s="125" t="s">
        <v>3</v>
      </c>
      <c r="T2" s="126"/>
      <c r="U2" s="126"/>
      <c r="V2" s="126"/>
      <c r="W2" s="126"/>
      <c r="X2" s="126"/>
      <c r="Y2" s="126"/>
      <c r="Z2" s="126"/>
      <c r="AA2" s="126"/>
      <c r="AB2" s="126"/>
      <c r="AC2" s="126"/>
      <c r="AT2" s="11" t="s">
        <v>47</v>
      </c>
    </row>
    <row r="3" spans="1:66" ht="6.9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55</v>
      </c>
    </row>
    <row r="4" spans="1:66" ht="36.9" customHeight="1" x14ac:dyDescent="0.3">
      <c r="B4" s="15"/>
      <c r="C4" s="112" t="s">
        <v>56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6"/>
      <c r="T4" s="10" t="s">
        <v>6</v>
      </c>
      <c r="AT4" s="11" t="s">
        <v>1</v>
      </c>
    </row>
    <row r="5" spans="1:66" ht="6.9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7</v>
      </c>
      <c r="E6" s="17"/>
      <c r="F6" s="127" t="e">
        <f>#REF!</f>
        <v>#REF!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7"/>
      <c r="R6" s="16"/>
    </row>
    <row r="7" spans="1:66" s="1" customFormat="1" ht="32.85" customHeight="1" x14ac:dyDescent="0.3">
      <c r="B7" s="22"/>
      <c r="C7" s="23"/>
      <c r="D7" s="19" t="s">
        <v>57</v>
      </c>
      <c r="E7" s="23"/>
      <c r="F7" s="115" t="s">
        <v>118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3"/>
      <c r="R7" s="24"/>
    </row>
    <row r="8" spans="1:66" s="1" customFormat="1" ht="14.4" customHeight="1" x14ac:dyDescent="0.3">
      <c r="B8" s="22"/>
      <c r="C8" s="23"/>
      <c r="D8" s="20" t="s">
        <v>8</v>
      </c>
      <c r="E8" s="23"/>
      <c r="F8" s="18" t="s">
        <v>9</v>
      </c>
      <c r="G8" s="23"/>
      <c r="H8" s="23"/>
      <c r="I8" s="23"/>
      <c r="J8" s="23"/>
      <c r="K8" s="23"/>
      <c r="L8" s="23"/>
      <c r="M8" s="20" t="s">
        <v>10</v>
      </c>
      <c r="N8" s="23"/>
      <c r="O8" s="18" t="s">
        <v>9</v>
      </c>
      <c r="P8" s="23"/>
      <c r="Q8" s="23"/>
      <c r="R8" s="24"/>
    </row>
    <row r="9" spans="1:66" s="1" customFormat="1" ht="14.4" customHeight="1" x14ac:dyDescent="0.3">
      <c r="B9" s="22"/>
      <c r="C9" s="23"/>
      <c r="D9" s="20" t="s">
        <v>11</v>
      </c>
      <c r="E9" s="23"/>
      <c r="F9" s="18" t="s">
        <v>12</v>
      </c>
      <c r="G9" s="23"/>
      <c r="H9" s="23"/>
      <c r="I9" s="23"/>
      <c r="J9" s="23"/>
      <c r="K9" s="23"/>
      <c r="L9" s="23"/>
      <c r="M9" s="20" t="s">
        <v>13</v>
      </c>
      <c r="N9" s="23"/>
      <c r="O9" s="130" t="e">
        <f>#REF!</f>
        <v>#REF!</v>
      </c>
      <c r="P9" s="131"/>
      <c r="Q9" s="23"/>
      <c r="R9" s="24"/>
    </row>
    <row r="10" spans="1:66" s="1" customFormat="1" ht="10.8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" customHeight="1" x14ac:dyDescent="0.3">
      <c r="B11" s="22"/>
      <c r="C11" s="23"/>
      <c r="D11" s="20" t="s">
        <v>14</v>
      </c>
      <c r="E11" s="23"/>
      <c r="F11" s="23"/>
      <c r="G11" s="23"/>
      <c r="H11" s="23"/>
      <c r="I11" s="23"/>
      <c r="J11" s="23"/>
      <c r="K11" s="23"/>
      <c r="L11" s="23"/>
      <c r="M11" s="20" t="s">
        <v>15</v>
      </c>
      <c r="N11" s="23"/>
      <c r="O11" s="114" t="s">
        <v>9</v>
      </c>
      <c r="P11" s="114"/>
      <c r="Q11" s="23"/>
      <c r="R11" s="24"/>
    </row>
    <row r="12" spans="1:66" s="1" customFormat="1" ht="18" customHeight="1" x14ac:dyDescent="0.3">
      <c r="B12" s="22"/>
      <c r="C12" s="23"/>
      <c r="D12" s="23"/>
      <c r="E12" s="18" t="s">
        <v>16</v>
      </c>
      <c r="F12" s="23"/>
      <c r="G12" s="23"/>
      <c r="H12" s="23"/>
      <c r="I12" s="23"/>
      <c r="J12" s="23"/>
      <c r="K12" s="23"/>
      <c r="L12" s="23"/>
      <c r="M12" s="20" t="s">
        <v>17</v>
      </c>
      <c r="N12" s="23"/>
      <c r="O12" s="114" t="s">
        <v>9</v>
      </c>
      <c r="P12" s="114"/>
      <c r="Q12" s="23"/>
      <c r="R12" s="24"/>
    </row>
    <row r="13" spans="1:66" s="1" customFormat="1" ht="6.9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" customHeight="1" x14ac:dyDescent="0.3">
      <c r="B14" s="22"/>
      <c r="C14" s="23"/>
      <c r="D14" s="20" t="s">
        <v>18</v>
      </c>
      <c r="E14" s="23"/>
      <c r="F14" s="23"/>
      <c r="G14" s="23"/>
      <c r="H14" s="23"/>
      <c r="I14" s="23"/>
      <c r="J14" s="23"/>
      <c r="K14" s="23"/>
      <c r="L14" s="23"/>
      <c r="M14" s="20" t="s">
        <v>15</v>
      </c>
      <c r="N14" s="23"/>
      <c r="O14" s="132" t="e">
        <f>IF(#REF!="","",#REF!)</f>
        <v>#REF!</v>
      </c>
      <c r="P14" s="114"/>
      <c r="Q14" s="23"/>
      <c r="R14" s="24"/>
    </row>
    <row r="15" spans="1:66" s="1" customFormat="1" ht="18" customHeight="1" x14ac:dyDescent="0.3">
      <c r="B15" s="22"/>
      <c r="C15" s="23"/>
      <c r="D15" s="23"/>
      <c r="E15" s="132" t="e">
        <f>IF(#REF!="","",#REF!)</f>
        <v>#REF!</v>
      </c>
      <c r="F15" s="133"/>
      <c r="G15" s="133"/>
      <c r="H15" s="133"/>
      <c r="I15" s="133"/>
      <c r="J15" s="133"/>
      <c r="K15" s="133"/>
      <c r="L15" s="133"/>
      <c r="M15" s="20" t="s">
        <v>17</v>
      </c>
      <c r="N15" s="23"/>
      <c r="O15" s="132" t="e">
        <f>IF(#REF!="","",#REF!)</f>
        <v>#REF!</v>
      </c>
      <c r="P15" s="114"/>
      <c r="Q15" s="23"/>
      <c r="R15" s="24"/>
    </row>
    <row r="16" spans="1:66" s="1" customFormat="1" ht="6.9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" customHeight="1" x14ac:dyDescent="0.3">
      <c r="B17" s="22"/>
      <c r="C17" s="23"/>
      <c r="D17" s="20" t="s">
        <v>19</v>
      </c>
      <c r="E17" s="23"/>
      <c r="F17" s="23"/>
      <c r="G17" s="23"/>
      <c r="H17" s="23"/>
      <c r="I17" s="23"/>
      <c r="J17" s="23"/>
      <c r="K17" s="23"/>
      <c r="L17" s="23"/>
      <c r="M17" s="20" t="s">
        <v>15</v>
      </c>
      <c r="N17" s="23"/>
      <c r="O17" s="114" t="s">
        <v>20</v>
      </c>
      <c r="P17" s="114"/>
      <c r="Q17" s="23"/>
      <c r="R17" s="24"/>
    </row>
    <row r="18" spans="2:18" s="1" customFormat="1" ht="18" customHeight="1" x14ac:dyDescent="0.3">
      <c r="B18" s="22"/>
      <c r="C18" s="23"/>
      <c r="D18" s="23"/>
      <c r="E18" s="18" t="s">
        <v>21</v>
      </c>
      <c r="F18" s="23"/>
      <c r="G18" s="23"/>
      <c r="H18" s="23"/>
      <c r="I18" s="23"/>
      <c r="J18" s="23"/>
      <c r="K18" s="23"/>
      <c r="L18" s="23"/>
      <c r="M18" s="20" t="s">
        <v>17</v>
      </c>
      <c r="N18" s="23"/>
      <c r="O18" s="114" t="s">
        <v>9</v>
      </c>
      <c r="P18" s="114"/>
      <c r="Q18" s="23"/>
      <c r="R18" s="24"/>
    </row>
    <row r="19" spans="2:18" s="1" customFormat="1" ht="6.9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" customHeight="1" x14ac:dyDescent="0.3">
      <c r="B20" s="22"/>
      <c r="C20" s="23"/>
      <c r="D20" s="20" t="s">
        <v>22</v>
      </c>
      <c r="E20" s="23"/>
      <c r="F20" s="23"/>
      <c r="G20" s="23"/>
      <c r="H20" s="23"/>
      <c r="I20" s="23"/>
      <c r="J20" s="23"/>
      <c r="K20" s="23"/>
      <c r="L20" s="23"/>
      <c r="M20" s="20" t="s">
        <v>15</v>
      </c>
      <c r="N20" s="23"/>
      <c r="O20" s="114" t="s">
        <v>23</v>
      </c>
      <c r="P20" s="114"/>
      <c r="Q20" s="23"/>
      <c r="R20" s="24"/>
    </row>
    <row r="21" spans="2:18" s="1" customFormat="1" ht="18" customHeight="1" x14ac:dyDescent="0.3">
      <c r="B21" s="22"/>
      <c r="C21" s="23"/>
      <c r="D21" s="23"/>
      <c r="E21" s="18" t="s">
        <v>24</v>
      </c>
      <c r="F21" s="23"/>
      <c r="G21" s="23"/>
      <c r="H21" s="23"/>
      <c r="I21" s="23"/>
      <c r="J21" s="23"/>
      <c r="K21" s="23"/>
      <c r="L21" s="23"/>
      <c r="M21" s="20" t="s">
        <v>17</v>
      </c>
      <c r="N21" s="23"/>
      <c r="O21" s="114" t="s">
        <v>9</v>
      </c>
      <c r="P21" s="114"/>
      <c r="Q21" s="23"/>
      <c r="R21" s="24"/>
    </row>
    <row r="22" spans="2:18" s="1" customFormat="1" ht="6.9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" customHeight="1" x14ac:dyDescent="0.3">
      <c r="B23" s="22"/>
      <c r="C23" s="23"/>
      <c r="D23" s="20" t="s">
        <v>25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6.5" customHeight="1" x14ac:dyDescent="0.3">
      <c r="B24" s="22"/>
      <c r="C24" s="23"/>
      <c r="D24" s="23"/>
      <c r="E24" s="116" t="s">
        <v>9</v>
      </c>
      <c r="F24" s="116"/>
      <c r="G24" s="116"/>
      <c r="H24" s="116"/>
      <c r="I24" s="116"/>
      <c r="J24" s="116"/>
      <c r="K24" s="116"/>
      <c r="L24" s="116"/>
      <c r="M24" s="23"/>
      <c r="N24" s="23"/>
      <c r="O24" s="23"/>
      <c r="P24" s="23"/>
      <c r="Q24" s="23"/>
      <c r="R24" s="24"/>
    </row>
    <row r="25" spans="2:18" s="1" customFormat="1" ht="6.9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" customHeight="1" x14ac:dyDescent="0.3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" customHeight="1" x14ac:dyDescent="0.3">
      <c r="B27" s="22"/>
      <c r="C27" s="23"/>
      <c r="D27" s="55" t="s">
        <v>58</v>
      </c>
      <c r="E27" s="23"/>
      <c r="F27" s="23"/>
      <c r="G27" s="23"/>
      <c r="H27" s="23"/>
      <c r="I27" s="23"/>
      <c r="J27" s="23"/>
      <c r="K27" s="23"/>
      <c r="L27" s="23"/>
      <c r="M27" s="117">
        <f>N88</f>
        <v>0</v>
      </c>
      <c r="N27" s="117"/>
      <c r="O27" s="117"/>
      <c r="P27" s="117"/>
      <c r="Q27" s="23"/>
      <c r="R27" s="24"/>
    </row>
    <row r="28" spans="2:18" s="1" customFormat="1" ht="14.4" customHeight="1" x14ac:dyDescent="0.3">
      <c r="B28" s="22"/>
      <c r="C28" s="23"/>
      <c r="D28" s="21" t="s">
        <v>48</v>
      </c>
      <c r="E28" s="23"/>
      <c r="F28" s="23"/>
      <c r="G28" s="23"/>
      <c r="H28" s="23"/>
      <c r="I28" s="23"/>
      <c r="J28" s="23"/>
      <c r="K28" s="23"/>
      <c r="L28" s="23"/>
      <c r="M28" s="117">
        <f>N95</f>
        <v>0</v>
      </c>
      <c r="N28" s="117"/>
      <c r="O28" s="117"/>
      <c r="P28" s="117"/>
      <c r="Q28" s="23"/>
      <c r="R28" s="24"/>
    </row>
    <row r="29" spans="2:18" s="1" customFormat="1" ht="6.9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 x14ac:dyDescent="0.3">
      <c r="B30" s="22"/>
      <c r="C30" s="23"/>
      <c r="D30" s="56" t="s">
        <v>26</v>
      </c>
      <c r="E30" s="23"/>
      <c r="F30" s="23"/>
      <c r="G30" s="23"/>
      <c r="H30" s="23"/>
      <c r="I30" s="23"/>
      <c r="J30" s="23"/>
      <c r="K30" s="23"/>
      <c r="L30" s="23"/>
      <c r="M30" s="134">
        <f>ROUND(M27+M28,2)</f>
        <v>0</v>
      </c>
      <c r="N30" s="129"/>
      <c r="O30" s="129"/>
      <c r="P30" s="129"/>
      <c r="Q30" s="23"/>
      <c r="R30" s="24"/>
    </row>
    <row r="31" spans="2:18" s="1" customFormat="1" ht="6.9" customHeight="1" x14ac:dyDescent="0.3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" customHeight="1" x14ac:dyDescent="0.3">
      <c r="B32" s="22"/>
      <c r="C32" s="23"/>
      <c r="D32" s="25" t="s">
        <v>27</v>
      </c>
      <c r="E32" s="25" t="s">
        <v>28</v>
      </c>
      <c r="F32" s="26">
        <v>0.21</v>
      </c>
      <c r="G32" s="57" t="s">
        <v>29</v>
      </c>
      <c r="H32" s="135">
        <f>(SUM(BE95:BE102)+SUM(BE120:BE146))</f>
        <v>0</v>
      </c>
      <c r="I32" s="129"/>
      <c r="J32" s="129"/>
      <c r="K32" s="23"/>
      <c r="L32" s="23"/>
      <c r="M32" s="135">
        <f>ROUND((SUM(BE95:BE102)+SUM(BE120:BE146)), 2)*F32</f>
        <v>0</v>
      </c>
      <c r="N32" s="129"/>
      <c r="O32" s="129"/>
      <c r="P32" s="129"/>
      <c r="Q32" s="23"/>
      <c r="R32" s="24"/>
    </row>
    <row r="33" spans="2:18" s="1" customFormat="1" ht="14.4" customHeight="1" x14ac:dyDescent="0.3">
      <c r="B33" s="22"/>
      <c r="C33" s="23"/>
      <c r="D33" s="23"/>
      <c r="E33" s="25" t="s">
        <v>30</v>
      </c>
      <c r="F33" s="26">
        <v>0.15</v>
      </c>
      <c r="G33" s="57" t="s">
        <v>29</v>
      </c>
      <c r="H33" s="135">
        <f>(SUM(BF95:BF102)+SUM(BF120:BF146))</f>
        <v>0</v>
      </c>
      <c r="I33" s="129"/>
      <c r="J33" s="129"/>
      <c r="K33" s="23"/>
      <c r="L33" s="23"/>
      <c r="M33" s="135">
        <f>ROUND((SUM(BF95:BF102)+SUM(BF120:BF146)), 2)*F33</f>
        <v>0</v>
      </c>
      <c r="N33" s="129"/>
      <c r="O33" s="129"/>
      <c r="P33" s="129"/>
      <c r="Q33" s="23"/>
      <c r="R33" s="24"/>
    </row>
    <row r="34" spans="2:18" s="1" customFormat="1" ht="14.4" hidden="1" customHeight="1" x14ac:dyDescent="0.3">
      <c r="B34" s="22"/>
      <c r="C34" s="23"/>
      <c r="D34" s="23"/>
      <c r="E34" s="25" t="s">
        <v>31</v>
      </c>
      <c r="F34" s="26">
        <v>0.21</v>
      </c>
      <c r="G34" s="57" t="s">
        <v>29</v>
      </c>
      <c r="H34" s="135">
        <f>(SUM(BG95:BG102)+SUM(BG120:BG146))</f>
        <v>0</v>
      </c>
      <c r="I34" s="129"/>
      <c r="J34" s="129"/>
      <c r="K34" s="23"/>
      <c r="L34" s="23"/>
      <c r="M34" s="135">
        <v>0</v>
      </c>
      <c r="N34" s="129"/>
      <c r="O34" s="129"/>
      <c r="P34" s="129"/>
      <c r="Q34" s="23"/>
      <c r="R34" s="24"/>
    </row>
    <row r="35" spans="2:18" s="1" customFormat="1" ht="14.4" hidden="1" customHeight="1" x14ac:dyDescent="0.3">
      <c r="B35" s="22"/>
      <c r="C35" s="23"/>
      <c r="D35" s="23"/>
      <c r="E35" s="25" t="s">
        <v>32</v>
      </c>
      <c r="F35" s="26">
        <v>0.15</v>
      </c>
      <c r="G35" s="57" t="s">
        <v>29</v>
      </c>
      <c r="H35" s="135">
        <f>(SUM(BH95:BH102)+SUM(BH120:BH146))</f>
        <v>0</v>
      </c>
      <c r="I35" s="129"/>
      <c r="J35" s="129"/>
      <c r="K35" s="23"/>
      <c r="L35" s="23"/>
      <c r="M35" s="135">
        <v>0</v>
      </c>
      <c r="N35" s="129"/>
      <c r="O35" s="129"/>
      <c r="P35" s="129"/>
      <c r="Q35" s="23"/>
      <c r="R35" s="24"/>
    </row>
    <row r="36" spans="2:18" s="1" customFormat="1" ht="14.4" hidden="1" customHeight="1" x14ac:dyDescent="0.3">
      <c r="B36" s="22"/>
      <c r="C36" s="23"/>
      <c r="D36" s="23"/>
      <c r="E36" s="25" t="s">
        <v>33</v>
      </c>
      <c r="F36" s="26">
        <v>0</v>
      </c>
      <c r="G36" s="57" t="s">
        <v>29</v>
      </c>
      <c r="H36" s="135">
        <f>(SUM(BI95:BI102)+SUM(BI120:BI146))</f>
        <v>0</v>
      </c>
      <c r="I36" s="129"/>
      <c r="J36" s="129"/>
      <c r="K36" s="23"/>
      <c r="L36" s="23"/>
      <c r="M36" s="135">
        <v>0</v>
      </c>
      <c r="N36" s="129"/>
      <c r="O36" s="129"/>
      <c r="P36" s="129"/>
      <c r="Q36" s="23"/>
      <c r="R36" s="24"/>
    </row>
    <row r="37" spans="2:18" s="1" customFormat="1" ht="6.9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 x14ac:dyDescent="0.3">
      <c r="B38" s="22"/>
      <c r="C38" s="53"/>
      <c r="D38" s="58" t="s">
        <v>34</v>
      </c>
      <c r="E38" s="44"/>
      <c r="F38" s="44"/>
      <c r="G38" s="59" t="s">
        <v>35</v>
      </c>
      <c r="H38" s="60" t="s">
        <v>36</v>
      </c>
      <c r="I38" s="44"/>
      <c r="J38" s="44"/>
      <c r="K38" s="44"/>
      <c r="L38" s="136">
        <f>SUM(M30:M36)</f>
        <v>0</v>
      </c>
      <c r="M38" s="136"/>
      <c r="N38" s="136"/>
      <c r="O38" s="136"/>
      <c r="P38" s="137"/>
      <c r="Q38" s="53"/>
      <c r="R38" s="24"/>
    </row>
    <row r="39" spans="2:18" s="1" customFormat="1" ht="14.4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ht="12" x14ac:dyDescent="0.3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</row>
    <row r="42" spans="2:18" ht="12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ht="12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ht="12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ht="12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ht="12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ht="12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ht="12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ht="12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x14ac:dyDescent="0.3">
      <c r="B50" s="22"/>
      <c r="C50" s="23"/>
      <c r="D50" s="28" t="s">
        <v>37</v>
      </c>
      <c r="E50" s="29"/>
      <c r="F50" s="29"/>
      <c r="G50" s="29"/>
      <c r="H50" s="30"/>
      <c r="I50" s="23"/>
      <c r="J50" s="28" t="s">
        <v>38</v>
      </c>
      <c r="K50" s="29"/>
      <c r="L50" s="29"/>
      <c r="M50" s="29"/>
      <c r="N50" s="29"/>
      <c r="O50" s="29"/>
      <c r="P50" s="30"/>
      <c r="Q50" s="23"/>
      <c r="R50" s="24"/>
    </row>
    <row r="51" spans="2:18" ht="12" x14ac:dyDescent="0.3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 ht="12" x14ac:dyDescent="0.3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 ht="12" x14ac:dyDescent="0.3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 ht="12" x14ac:dyDescent="0.3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 ht="12" x14ac:dyDescent="0.3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 ht="12" x14ac:dyDescent="0.3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 ht="12" x14ac:dyDescent="0.3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 ht="12" x14ac:dyDescent="0.3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x14ac:dyDescent="0.3">
      <c r="B59" s="22"/>
      <c r="C59" s="23"/>
      <c r="D59" s="33" t="s">
        <v>39</v>
      </c>
      <c r="E59" s="34"/>
      <c r="F59" s="34"/>
      <c r="G59" s="35" t="s">
        <v>40</v>
      </c>
      <c r="H59" s="36"/>
      <c r="I59" s="23"/>
      <c r="J59" s="33" t="s">
        <v>39</v>
      </c>
      <c r="K59" s="34"/>
      <c r="L59" s="34"/>
      <c r="M59" s="34"/>
      <c r="N59" s="35" t="s">
        <v>40</v>
      </c>
      <c r="O59" s="34"/>
      <c r="P59" s="36"/>
      <c r="Q59" s="23"/>
      <c r="R59" s="24"/>
    </row>
    <row r="60" spans="2:18" ht="12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x14ac:dyDescent="0.3">
      <c r="B61" s="22"/>
      <c r="C61" s="23"/>
      <c r="D61" s="28" t="s">
        <v>41</v>
      </c>
      <c r="E61" s="29"/>
      <c r="F61" s="29"/>
      <c r="G61" s="29"/>
      <c r="H61" s="30"/>
      <c r="I61" s="23"/>
      <c r="J61" s="28" t="s">
        <v>42</v>
      </c>
      <c r="K61" s="29"/>
      <c r="L61" s="29"/>
      <c r="M61" s="29"/>
      <c r="N61" s="29"/>
      <c r="O61" s="29"/>
      <c r="P61" s="30"/>
      <c r="Q61" s="23"/>
      <c r="R61" s="24"/>
    </row>
    <row r="62" spans="2:18" ht="12" x14ac:dyDescent="0.3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 ht="12" x14ac:dyDescent="0.3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 ht="12" x14ac:dyDescent="0.3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21" ht="12" x14ac:dyDescent="0.3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21" ht="12" x14ac:dyDescent="0.3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21" ht="12" x14ac:dyDescent="0.3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21" ht="12" x14ac:dyDescent="0.3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21" ht="12" x14ac:dyDescent="0.3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21" s="1" customFormat="1" x14ac:dyDescent="0.3">
      <c r="B70" s="22"/>
      <c r="C70" s="23"/>
      <c r="D70" s="33" t="s">
        <v>39</v>
      </c>
      <c r="E70" s="34"/>
      <c r="F70" s="34"/>
      <c r="G70" s="35" t="s">
        <v>40</v>
      </c>
      <c r="H70" s="36"/>
      <c r="I70" s="23"/>
      <c r="J70" s="33" t="s">
        <v>39</v>
      </c>
      <c r="K70" s="34"/>
      <c r="L70" s="34"/>
      <c r="M70" s="34"/>
      <c r="N70" s="35" t="s">
        <v>40</v>
      </c>
      <c r="O70" s="34"/>
      <c r="P70" s="36"/>
      <c r="Q70" s="23"/>
      <c r="R70" s="24"/>
    </row>
    <row r="71" spans="2:21" s="1" customFormat="1" ht="14.4" customHeight="1" x14ac:dyDescent="0.3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21" s="1" customFormat="1" ht="6.9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21" s="1" customFormat="1" ht="36.9" customHeight="1" x14ac:dyDescent="0.3">
      <c r="B76" s="22"/>
      <c r="C76" s="112" t="s">
        <v>59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24"/>
      <c r="T76" s="64"/>
      <c r="U76" s="64"/>
    </row>
    <row r="77" spans="2:21" s="1" customFormat="1" ht="6.9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64"/>
      <c r="U77" s="64"/>
    </row>
    <row r="78" spans="2:21" s="1" customFormat="1" ht="30" customHeight="1" x14ac:dyDescent="0.3">
      <c r="B78" s="22"/>
      <c r="C78" s="20" t="s">
        <v>7</v>
      </c>
      <c r="D78" s="23"/>
      <c r="E78" s="23"/>
      <c r="F78" s="127" t="e">
        <f>F6</f>
        <v>#REF!</v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23"/>
      <c r="R78" s="24"/>
      <c r="T78" s="64"/>
      <c r="U78" s="64"/>
    </row>
    <row r="79" spans="2:21" s="1" customFormat="1" ht="36.9" customHeight="1" x14ac:dyDescent="0.3">
      <c r="B79" s="22"/>
      <c r="C79" s="43" t="s">
        <v>57</v>
      </c>
      <c r="D79" s="23"/>
      <c r="E79" s="23"/>
      <c r="F79" s="118" t="str">
        <f>F7</f>
        <v>SO-03 - SO-03 Dětské hřiště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23"/>
      <c r="R79" s="24"/>
      <c r="T79" s="64"/>
      <c r="U79" s="64"/>
    </row>
    <row r="80" spans="2:21" s="1" customFormat="1" ht="6.9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64"/>
      <c r="U80" s="64"/>
    </row>
    <row r="81" spans="2:65" s="1" customFormat="1" ht="18" customHeight="1" x14ac:dyDescent="0.3">
      <c r="B81" s="22"/>
      <c r="C81" s="20" t="s">
        <v>11</v>
      </c>
      <c r="D81" s="23"/>
      <c r="E81" s="23"/>
      <c r="F81" s="18" t="str">
        <f>F9</f>
        <v>411 45 Drahobuz</v>
      </c>
      <c r="G81" s="23"/>
      <c r="H81" s="23"/>
      <c r="I81" s="23"/>
      <c r="J81" s="23"/>
      <c r="K81" s="20" t="s">
        <v>13</v>
      </c>
      <c r="L81" s="23"/>
      <c r="M81" s="131" t="e">
        <f>IF(O9="","",O9)</f>
        <v>#REF!</v>
      </c>
      <c r="N81" s="131"/>
      <c r="O81" s="131"/>
      <c r="P81" s="131"/>
      <c r="Q81" s="23"/>
      <c r="R81" s="24"/>
      <c r="T81" s="64"/>
      <c r="U81" s="64"/>
    </row>
    <row r="82" spans="2:65" s="1" customFormat="1" ht="6.9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64"/>
      <c r="U82" s="64"/>
    </row>
    <row r="83" spans="2:65" s="1" customFormat="1" ht="13.2" x14ac:dyDescent="0.3">
      <c r="B83" s="22"/>
      <c r="C83" s="20" t="s">
        <v>14</v>
      </c>
      <c r="D83" s="23"/>
      <c r="E83" s="23"/>
      <c r="F83" s="18" t="str">
        <f>E12</f>
        <v>Obec Drahobuz, Drahobuz 35, 411 45 Úštěk</v>
      </c>
      <c r="G83" s="23"/>
      <c r="H83" s="23"/>
      <c r="I83" s="23"/>
      <c r="J83" s="23"/>
      <c r="K83" s="20" t="s">
        <v>19</v>
      </c>
      <c r="L83" s="23"/>
      <c r="M83" s="114" t="str">
        <f>E18</f>
        <v>Finreko project s.r.o Rybná 716/24, Praha 1,110 00</v>
      </c>
      <c r="N83" s="114"/>
      <c r="O83" s="114"/>
      <c r="P83" s="114"/>
      <c r="Q83" s="114"/>
      <c r="R83" s="24"/>
      <c r="T83" s="64"/>
      <c r="U83" s="64"/>
    </row>
    <row r="84" spans="2:65" s="1" customFormat="1" ht="14.4" customHeight="1" x14ac:dyDescent="0.3">
      <c r="B84" s="22"/>
      <c r="C84" s="20" t="s">
        <v>18</v>
      </c>
      <c r="D84" s="23"/>
      <c r="E84" s="23"/>
      <c r="F84" s="18" t="e">
        <f>IF(E15="","",E15)</f>
        <v>#REF!</v>
      </c>
      <c r="G84" s="23"/>
      <c r="H84" s="23"/>
      <c r="I84" s="23"/>
      <c r="J84" s="23"/>
      <c r="K84" s="20" t="s">
        <v>22</v>
      </c>
      <c r="L84" s="23"/>
      <c r="M84" s="114" t="str">
        <f>E21</f>
        <v>Ing. Baturný 732 782 418</v>
      </c>
      <c r="N84" s="114"/>
      <c r="O84" s="114"/>
      <c r="P84" s="114"/>
      <c r="Q84" s="114"/>
      <c r="R84" s="24"/>
      <c r="T84" s="64"/>
      <c r="U84" s="64"/>
    </row>
    <row r="85" spans="2:65" s="1" customFormat="1" ht="10.3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64"/>
      <c r="U85" s="64"/>
    </row>
    <row r="86" spans="2:65" s="1" customFormat="1" ht="29.25" customHeight="1" x14ac:dyDescent="0.3">
      <c r="B86" s="22"/>
      <c r="C86" s="138" t="s">
        <v>60</v>
      </c>
      <c r="D86" s="139"/>
      <c r="E86" s="139"/>
      <c r="F86" s="139"/>
      <c r="G86" s="139"/>
      <c r="H86" s="53"/>
      <c r="I86" s="53"/>
      <c r="J86" s="53"/>
      <c r="K86" s="53"/>
      <c r="L86" s="53"/>
      <c r="M86" s="53"/>
      <c r="N86" s="138" t="s">
        <v>61</v>
      </c>
      <c r="O86" s="139"/>
      <c r="P86" s="139"/>
      <c r="Q86" s="139"/>
      <c r="R86" s="24"/>
      <c r="T86" s="64"/>
      <c r="U86" s="64"/>
    </row>
    <row r="87" spans="2:65" s="1" customFormat="1" ht="10.3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64"/>
      <c r="U87" s="64"/>
    </row>
    <row r="88" spans="2:65" s="1" customFormat="1" ht="29.25" customHeight="1" x14ac:dyDescent="0.3">
      <c r="B88" s="22"/>
      <c r="C88" s="65" t="s">
        <v>62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23">
        <f>N120</f>
        <v>0</v>
      </c>
      <c r="O88" s="140"/>
      <c r="P88" s="140"/>
      <c r="Q88" s="140"/>
      <c r="R88" s="24"/>
      <c r="T88" s="64"/>
      <c r="U88" s="64"/>
      <c r="AU88" s="11" t="s">
        <v>63</v>
      </c>
    </row>
    <row r="89" spans="2:65" s="2" customFormat="1" ht="24.9" customHeight="1" x14ac:dyDescent="0.3">
      <c r="B89" s="66"/>
      <c r="C89" s="67"/>
      <c r="D89" s="68" t="s">
        <v>64</v>
      </c>
      <c r="E89" s="67"/>
      <c r="F89" s="67"/>
      <c r="G89" s="67"/>
      <c r="H89" s="67"/>
      <c r="I89" s="67"/>
      <c r="J89" s="67"/>
      <c r="K89" s="67"/>
      <c r="L89" s="67"/>
      <c r="M89" s="67"/>
      <c r="N89" s="141">
        <f>N121</f>
        <v>0</v>
      </c>
      <c r="O89" s="142"/>
      <c r="P89" s="142"/>
      <c r="Q89" s="142"/>
      <c r="R89" s="69"/>
      <c r="T89" s="70"/>
      <c r="U89" s="70"/>
    </row>
    <row r="90" spans="2:65" s="3" customFormat="1" ht="19.95" customHeight="1" x14ac:dyDescent="0.3">
      <c r="B90" s="71"/>
      <c r="C90" s="72"/>
      <c r="D90" s="50" t="s">
        <v>65</v>
      </c>
      <c r="E90" s="72"/>
      <c r="F90" s="72"/>
      <c r="G90" s="72"/>
      <c r="H90" s="72"/>
      <c r="I90" s="72"/>
      <c r="J90" s="72"/>
      <c r="K90" s="72"/>
      <c r="L90" s="72"/>
      <c r="M90" s="72"/>
      <c r="N90" s="120">
        <f>N122</f>
        <v>0</v>
      </c>
      <c r="O90" s="143"/>
      <c r="P90" s="143"/>
      <c r="Q90" s="143"/>
      <c r="R90" s="73"/>
      <c r="T90" s="74"/>
      <c r="U90" s="74"/>
    </row>
    <row r="91" spans="2:65" s="3" customFormat="1" ht="19.95" customHeight="1" x14ac:dyDescent="0.3">
      <c r="B91" s="71"/>
      <c r="C91" s="72"/>
      <c r="D91" s="50" t="s">
        <v>66</v>
      </c>
      <c r="E91" s="72"/>
      <c r="F91" s="72"/>
      <c r="G91" s="72"/>
      <c r="H91" s="72"/>
      <c r="I91" s="72"/>
      <c r="J91" s="72"/>
      <c r="K91" s="72"/>
      <c r="L91" s="72"/>
      <c r="M91" s="72"/>
      <c r="N91" s="120">
        <f>N123</f>
        <v>0</v>
      </c>
      <c r="O91" s="143"/>
      <c r="P91" s="143"/>
      <c r="Q91" s="143"/>
      <c r="R91" s="73"/>
      <c r="T91" s="74"/>
      <c r="U91" s="74"/>
    </row>
    <row r="92" spans="2:65" s="2" customFormat="1" ht="24.9" customHeight="1" x14ac:dyDescent="0.3">
      <c r="B92" s="66"/>
      <c r="C92" s="67"/>
      <c r="D92" s="68" t="s">
        <v>67</v>
      </c>
      <c r="E92" s="67"/>
      <c r="F92" s="67"/>
      <c r="G92" s="67"/>
      <c r="H92" s="67"/>
      <c r="I92" s="67"/>
      <c r="J92" s="67"/>
      <c r="K92" s="67"/>
      <c r="L92" s="67"/>
      <c r="M92" s="67"/>
      <c r="N92" s="141">
        <f>N144</f>
        <v>0</v>
      </c>
      <c r="O92" s="142"/>
      <c r="P92" s="142"/>
      <c r="Q92" s="142"/>
      <c r="R92" s="69"/>
      <c r="T92" s="70"/>
      <c r="U92" s="70"/>
    </row>
    <row r="93" spans="2:65" s="3" customFormat="1" ht="19.95" customHeight="1" x14ac:dyDescent="0.3">
      <c r="B93" s="71"/>
      <c r="C93" s="72"/>
      <c r="D93" s="50" t="s">
        <v>68</v>
      </c>
      <c r="E93" s="72"/>
      <c r="F93" s="72"/>
      <c r="G93" s="72"/>
      <c r="H93" s="72"/>
      <c r="I93" s="72"/>
      <c r="J93" s="72"/>
      <c r="K93" s="72"/>
      <c r="L93" s="72"/>
      <c r="M93" s="72"/>
      <c r="N93" s="120">
        <f>N145</f>
        <v>0</v>
      </c>
      <c r="O93" s="143"/>
      <c r="P93" s="143"/>
      <c r="Q93" s="143"/>
      <c r="R93" s="73"/>
      <c r="T93" s="74"/>
      <c r="U93" s="74"/>
    </row>
    <row r="94" spans="2:65" s="1" customFormat="1" ht="21.75" customHeight="1" x14ac:dyDescent="0.3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T94" s="64"/>
      <c r="U94" s="64"/>
    </row>
    <row r="95" spans="2:65" s="1" customFormat="1" ht="29.25" customHeight="1" x14ac:dyDescent="0.3">
      <c r="B95" s="22"/>
      <c r="C95" s="65" t="s">
        <v>69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140">
        <f>ROUND(N96+N97+N98+N99+N100+N101,2)</f>
        <v>0</v>
      </c>
      <c r="O95" s="144"/>
      <c r="P95" s="144"/>
      <c r="Q95" s="144"/>
      <c r="R95" s="24"/>
      <c r="T95" s="75"/>
      <c r="U95" s="76" t="s">
        <v>27</v>
      </c>
    </row>
    <row r="96" spans="2:65" s="1" customFormat="1" ht="18" customHeight="1" x14ac:dyDescent="0.3">
      <c r="B96" s="22"/>
      <c r="C96" s="23"/>
      <c r="D96" s="121" t="s">
        <v>70</v>
      </c>
      <c r="E96" s="122"/>
      <c r="F96" s="122"/>
      <c r="G96" s="122"/>
      <c r="H96" s="122"/>
      <c r="I96" s="23"/>
      <c r="J96" s="23"/>
      <c r="K96" s="23"/>
      <c r="L96" s="23"/>
      <c r="M96" s="23"/>
      <c r="N96" s="119">
        <f>ROUND(N88*T96,2)</f>
        <v>0</v>
      </c>
      <c r="O96" s="120"/>
      <c r="P96" s="120"/>
      <c r="Q96" s="120"/>
      <c r="R96" s="24"/>
      <c r="S96" s="77"/>
      <c r="T96" s="78"/>
      <c r="U96" s="79" t="s">
        <v>28</v>
      </c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80" t="s">
        <v>71</v>
      </c>
      <c r="AZ96" s="77"/>
      <c r="BA96" s="77"/>
      <c r="BB96" s="77"/>
      <c r="BC96" s="77"/>
      <c r="BD96" s="77"/>
      <c r="BE96" s="81">
        <f t="shared" ref="BE96:BE101" si="0">IF(U96="základní",N96,0)</f>
        <v>0</v>
      </c>
      <c r="BF96" s="81">
        <f t="shared" ref="BF96:BF101" si="1">IF(U96="snížená",N96,0)</f>
        <v>0</v>
      </c>
      <c r="BG96" s="81">
        <f t="shared" ref="BG96:BG101" si="2">IF(U96="zákl. přenesená",N96,0)</f>
        <v>0</v>
      </c>
      <c r="BH96" s="81">
        <f t="shared" ref="BH96:BH101" si="3">IF(U96="sníž. přenesená",N96,0)</f>
        <v>0</v>
      </c>
      <c r="BI96" s="81">
        <f t="shared" ref="BI96:BI101" si="4">IF(U96="nulová",N96,0)</f>
        <v>0</v>
      </c>
      <c r="BJ96" s="80" t="s">
        <v>46</v>
      </c>
      <c r="BK96" s="77"/>
      <c r="BL96" s="77"/>
      <c r="BM96" s="77"/>
    </row>
    <row r="97" spans="2:65" s="1" customFormat="1" ht="18" customHeight="1" x14ac:dyDescent="0.3">
      <c r="B97" s="22"/>
      <c r="C97" s="23"/>
      <c r="D97" s="121" t="s">
        <v>72</v>
      </c>
      <c r="E97" s="122"/>
      <c r="F97" s="122"/>
      <c r="G97" s="122"/>
      <c r="H97" s="122"/>
      <c r="I97" s="23"/>
      <c r="J97" s="23"/>
      <c r="K97" s="23"/>
      <c r="L97" s="23"/>
      <c r="M97" s="23"/>
      <c r="N97" s="119">
        <f>ROUND(N88*T97,2)</f>
        <v>0</v>
      </c>
      <c r="O97" s="120"/>
      <c r="P97" s="120"/>
      <c r="Q97" s="120"/>
      <c r="R97" s="24"/>
      <c r="S97" s="77"/>
      <c r="T97" s="78"/>
      <c r="U97" s="79" t="s">
        <v>28</v>
      </c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80" t="s">
        <v>71</v>
      </c>
      <c r="AZ97" s="77"/>
      <c r="BA97" s="77"/>
      <c r="BB97" s="77"/>
      <c r="BC97" s="77"/>
      <c r="BD97" s="77"/>
      <c r="BE97" s="81">
        <f t="shared" si="0"/>
        <v>0</v>
      </c>
      <c r="BF97" s="81">
        <f t="shared" si="1"/>
        <v>0</v>
      </c>
      <c r="BG97" s="81">
        <f t="shared" si="2"/>
        <v>0</v>
      </c>
      <c r="BH97" s="81">
        <f t="shared" si="3"/>
        <v>0</v>
      </c>
      <c r="BI97" s="81">
        <f t="shared" si="4"/>
        <v>0</v>
      </c>
      <c r="BJ97" s="80" t="s">
        <v>46</v>
      </c>
      <c r="BK97" s="77"/>
      <c r="BL97" s="77"/>
      <c r="BM97" s="77"/>
    </row>
    <row r="98" spans="2:65" s="1" customFormat="1" ht="18" customHeight="1" x14ac:dyDescent="0.3">
      <c r="B98" s="22"/>
      <c r="C98" s="23"/>
      <c r="D98" s="121" t="s">
        <v>73</v>
      </c>
      <c r="E98" s="122"/>
      <c r="F98" s="122"/>
      <c r="G98" s="122"/>
      <c r="H98" s="122"/>
      <c r="I98" s="23"/>
      <c r="J98" s="23"/>
      <c r="K98" s="23"/>
      <c r="L98" s="23"/>
      <c r="M98" s="23"/>
      <c r="N98" s="119">
        <f>ROUND(N88*T98,2)</f>
        <v>0</v>
      </c>
      <c r="O98" s="120"/>
      <c r="P98" s="120"/>
      <c r="Q98" s="120"/>
      <c r="R98" s="24"/>
      <c r="S98" s="77"/>
      <c r="T98" s="78"/>
      <c r="U98" s="79" t="s">
        <v>28</v>
      </c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80" t="s">
        <v>71</v>
      </c>
      <c r="AZ98" s="77"/>
      <c r="BA98" s="77"/>
      <c r="BB98" s="77"/>
      <c r="BC98" s="77"/>
      <c r="BD98" s="77"/>
      <c r="BE98" s="81">
        <f t="shared" si="0"/>
        <v>0</v>
      </c>
      <c r="BF98" s="81">
        <f t="shared" si="1"/>
        <v>0</v>
      </c>
      <c r="BG98" s="81">
        <f t="shared" si="2"/>
        <v>0</v>
      </c>
      <c r="BH98" s="81">
        <f t="shared" si="3"/>
        <v>0</v>
      </c>
      <c r="BI98" s="81">
        <f t="shared" si="4"/>
        <v>0</v>
      </c>
      <c r="BJ98" s="80" t="s">
        <v>46</v>
      </c>
      <c r="BK98" s="77"/>
      <c r="BL98" s="77"/>
      <c r="BM98" s="77"/>
    </row>
    <row r="99" spans="2:65" s="1" customFormat="1" ht="18" customHeight="1" x14ac:dyDescent="0.3">
      <c r="B99" s="22"/>
      <c r="C99" s="23"/>
      <c r="D99" s="121" t="s">
        <v>74</v>
      </c>
      <c r="E99" s="122"/>
      <c r="F99" s="122"/>
      <c r="G99" s="122"/>
      <c r="H99" s="122"/>
      <c r="I99" s="23"/>
      <c r="J99" s="23"/>
      <c r="K99" s="23"/>
      <c r="L99" s="23"/>
      <c r="M99" s="23"/>
      <c r="N99" s="119">
        <f>ROUND(N88*T99,2)</f>
        <v>0</v>
      </c>
      <c r="O99" s="120"/>
      <c r="P99" s="120"/>
      <c r="Q99" s="120"/>
      <c r="R99" s="24"/>
      <c r="S99" s="77"/>
      <c r="T99" s="78"/>
      <c r="U99" s="79" t="s">
        <v>28</v>
      </c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80" t="s">
        <v>71</v>
      </c>
      <c r="AZ99" s="77"/>
      <c r="BA99" s="77"/>
      <c r="BB99" s="77"/>
      <c r="BC99" s="77"/>
      <c r="BD99" s="77"/>
      <c r="BE99" s="81">
        <f t="shared" si="0"/>
        <v>0</v>
      </c>
      <c r="BF99" s="81">
        <f t="shared" si="1"/>
        <v>0</v>
      </c>
      <c r="BG99" s="81">
        <f t="shared" si="2"/>
        <v>0</v>
      </c>
      <c r="BH99" s="81">
        <f t="shared" si="3"/>
        <v>0</v>
      </c>
      <c r="BI99" s="81">
        <f t="shared" si="4"/>
        <v>0</v>
      </c>
      <c r="BJ99" s="80" t="s">
        <v>46</v>
      </c>
      <c r="BK99" s="77"/>
      <c r="BL99" s="77"/>
      <c r="BM99" s="77"/>
    </row>
    <row r="100" spans="2:65" s="1" customFormat="1" ht="18" customHeight="1" x14ac:dyDescent="0.3">
      <c r="B100" s="22"/>
      <c r="C100" s="23"/>
      <c r="D100" s="121" t="s">
        <v>75</v>
      </c>
      <c r="E100" s="122"/>
      <c r="F100" s="122"/>
      <c r="G100" s="122"/>
      <c r="H100" s="122"/>
      <c r="I100" s="23"/>
      <c r="J100" s="23"/>
      <c r="K100" s="23"/>
      <c r="L100" s="23"/>
      <c r="M100" s="23"/>
      <c r="N100" s="119">
        <f>ROUND(N88*T100,2)</f>
        <v>0</v>
      </c>
      <c r="O100" s="120"/>
      <c r="P100" s="120"/>
      <c r="Q100" s="120"/>
      <c r="R100" s="24"/>
      <c r="S100" s="77"/>
      <c r="T100" s="78"/>
      <c r="U100" s="79" t="s">
        <v>28</v>
      </c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80" t="s">
        <v>71</v>
      </c>
      <c r="AZ100" s="77"/>
      <c r="BA100" s="77"/>
      <c r="BB100" s="77"/>
      <c r="BC100" s="77"/>
      <c r="BD100" s="77"/>
      <c r="BE100" s="81">
        <f t="shared" si="0"/>
        <v>0</v>
      </c>
      <c r="BF100" s="81">
        <f t="shared" si="1"/>
        <v>0</v>
      </c>
      <c r="BG100" s="81">
        <f t="shared" si="2"/>
        <v>0</v>
      </c>
      <c r="BH100" s="81">
        <f t="shared" si="3"/>
        <v>0</v>
      </c>
      <c r="BI100" s="81">
        <f t="shared" si="4"/>
        <v>0</v>
      </c>
      <c r="BJ100" s="80" t="s">
        <v>46</v>
      </c>
      <c r="BK100" s="77"/>
      <c r="BL100" s="77"/>
      <c r="BM100" s="77"/>
    </row>
    <row r="101" spans="2:65" s="1" customFormat="1" ht="18" customHeight="1" x14ac:dyDescent="0.3">
      <c r="B101" s="22"/>
      <c r="C101" s="23"/>
      <c r="D101" s="50" t="s">
        <v>76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119">
        <f>ROUND(N88*T101,2)</f>
        <v>0</v>
      </c>
      <c r="O101" s="120"/>
      <c r="P101" s="120"/>
      <c r="Q101" s="120"/>
      <c r="R101" s="24"/>
      <c r="S101" s="77"/>
      <c r="T101" s="82"/>
      <c r="U101" s="83" t="s">
        <v>28</v>
      </c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80" t="s">
        <v>77</v>
      </c>
      <c r="AZ101" s="77"/>
      <c r="BA101" s="77"/>
      <c r="BB101" s="77"/>
      <c r="BC101" s="77"/>
      <c r="BD101" s="77"/>
      <c r="BE101" s="81">
        <f t="shared" si="0"/>
        <v>0</v>
      </c>
      <c r="BF101" s="81">
        <f t="shared" si="1"/>
        <v>0</v>
      </c>
      <c r="BG101" s="81">
        <f t="shared" si="2"/>
        <v>0</v>
      </c>
      <c r="BH101" s="81">
        <f t="shared" si="3"/>
        <v>0</v>
      </c>
      <c r="BI101" s="81">
        <f t="shared" si="4"/>
        <v>0</v>
      </c>
      <c r="BJ101" s="80" t="s">
        <v>46</v>
      </c>
      <c r="BK101" s="77"/>
      <c r="BL101" s="77"/>
      <c r="BM101" s="77"/>
    </row>
    <row r="102" spans="2:65" s="1" customFormat="1" ht="12" x14ac:dyDescent="0.3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T102" s="64"/>
      <c r="U102" s="64"/>
    </row>
    <row r="103" spans="2:65" s="1" customFormat="1" ht="29.25" customHeight="1" x14ac:dyDescent="0.3">
      <c r="B103" s="22"/>
      <c r="C103" s="52" t="s">
        <v>49</v>
      </c>
      <c r="D103" s="53"/>
      <c r="E103" s="53"/>
      <c r="F103" s="53"/>
      <c r="G103" s="53"/>
      <c r="H103" s="53"/>
      <c r="I103" s="53"/>
      <c r="J103" s="53"/>
      <c r="K103" s="53"/>
      <c r="L103" s="124">
        <f>ROUND(SUM(N88+N95),2)</f>
        <v>0</v>
      </c>
      <c r="M103" s="124"/>
      <c r="N103" s="124"/>
      <c r="O103" s="124"/>
      <c r="P103" s="124"/>
      <c r="Q103" s="124"/>
      <c r="R103" s="24"/>
      <c r="T103" s="64"/>
      <c r="U103" s="64"/>
    </row>
    <row r="104" spans="2:65" s="1" customFormat="1" ht="6.9" customHeight="1" x14ac:dyDescent="0.3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T104" s="64"/>
      <c r="U104" s="64"/>
    </row>
    <row r="108" spans="2:65" s="1" customFormat="1" ht="6.9" customHeight="1" x14ac:dyDescent="0.3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2"/>
    </row>
    <row r="109" spans="2:65" s="1" customFormat="1" ht="36.9" customHeight="1" x14ac:dyDescent="0.3">
      <c r="B109" s="22"/>
      <c r="C109" s="112" t="s">
        <v>78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24"/>
    </row>
    <row r="110" spans="2:65" s="1" customFormat="1" ht="6.9" customHeight="1" x14ac:dyDescent="0.3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2:65" s="1" customFormat="1" ht="30" customHeight="1" x14ac:dyDescent="0.3">
      <c r="B111" s="22"/>
      <c r="C111" s="20" t="s">
        <v>7</v>
      </c>
      <c r="D111" s="23"/>
      <c r="E111" s="23"/>
      <c r="F111" s="127" t="e">
        <f>F6</f>
        <v>#REF!</v>
      </c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23"/>
      <c r="R111" s="24"/>
    </row>
    <row r="112" spans="2:65" s="1" customFormat="1" ht="36.9" customHeight="1" x14ac:dyDescent="0.3">
      <c r="B112" s="22"/>
      <c r="C112" s="43" t="s">
        <v>57</v>
      </c>
      <c r="D112" s="23"/>
      <c r="E112" s="23"/>
      <c r="F112" s="118" t="str">
        <f>F7</f>
        <v>SO-03 - SO-03 Dětské hřiště</v>
      </c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23"/>
      <c r="R112" s="24"/>
    </row>
    <row r="113" spans="2:65" s="1" customFormat="1" ht="6.9" customHeight="1" x14ac:dyDescent="0.3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2:65" s="1" customFormat="1" ht="18" customHeight="1" x14ac:dyDescent="0.3">
      <c r="B114" s="22"/>
      <c r="C114" s="20" t="s">
        <v>11</v>
      </c>
      <c r="D114" s="23"/>
      <c r="E114" s="23"/>
      <c r="F114" s="18" t="str">
        <f>F9</f>
        <v>411 45 Drahobuz</v>
      </c>
      <c r="G114" s="23"/>
      <c r="H114" s="23"/>
      <c r="I114" s="23"/>
      <c r="J114" s="23"/>
      <c r="K114" s="20" t="s">
        <v>13</v>
      </c>
      <c r="L114" s="23"/>
      <c r="M114" s="131" t="e">
        <f>IF(O9="","",O9)</f>
        <v>#REF!</v>
      </c>
      <c r="N114" s="131"/>
      <c r="O114" s="131"/>
      <c r="P114" s="131"/>
      <c r="Q114" s="23"/>
      <c r="R114" s="24"/>
    </row>
    <row r="115" spans="2:65" s="1" customFormat="1" ht="6.9" customHeight="1" x14ac:dyDescent="0.3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5" s="1" customFormat="1" ht="13.2" x14ac:dyDescent="0.3">
      <c r="B116" s="22"/>
      <c r="C116" s="20" t="s">
        <v>14</v>
      </c>
      <c r="D116" s="23"/>
      <c r="E116" s="23"/>
      <c r="F116" s="18" t="str">
        <f>E12</f>
        <v>Obec Drahobuz, Drahobuz 35, 411 45 Úštěk</v>
      </c>
      <c r="G116" s="23"/>
      <c r="H116" s="23"/>
      <c r="I116" s="23"/>
      <c r="J116" s="23"/>
      <c r="K116" s="20" t="s">
        <v>19</v>
      </c>
      <c r="L116" s="23"/>
      <c r="M116" s="114" t="str">
        <f>E18</f>
        <v>Finreko project s.r.o Rybná 716/24, Praha 1,110 00</v>
      </c>
      <c r="N116" s="114"/>
      <c r="O116" s="114"/>
      <c r="P116" s="114"/>
      <c r="Q116" s="114"/>
      <c r="R116" s="24"/>
    </row>
    <row r="117" spans="2:65" s="1" customFormat="1" ht="14.4" customHeight="1" x14ac:dyDescent="0.3">
      <c r="B117" s="22"/>
      <c r="C117" s="20" t="s">
        <v>18</v>
      </c>
      <c r="D117" s="23"/>
      <c r="E117" s="23"/>
      <c r="F117" s="18" t="e">
        <f>IF(E15="","",E15)</f>
        <v>#REF!</v>
      </c>
      <c r="G117" s="23"/>
      <c r="H117" s="23"/>
      <c r="I117" s="23"/>
      <c r="J117" s="23"/>
      <c r="K117" s="20" t="s">
        <v>22</v>
      </c>
      <c r="L117" s="23"/>
      <c r="M117" s="114" t="str">
        <f>E21</f>
        <v>Ing. Baturný 732 782 418</v>
      </c>
      <c r="N117" s="114"/>
      <c r="O117" s="114"/>
      <c r="P117" s="114"/>
      <c r="Q117" s="114"/>
      <c r="R117" s="24"/>
    </row>
    <row r="118" spans="2:65" s="1" customFormat="1" ht="10.35" customHeight="1" x14ac:dyDescent="0.3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2:65" s="4" customFormat="1" ht="29.25" customHeight="1" x14ac:dyDescent="0.3">
      <c r="B119" s="84"/>
      <c r="C119" s="85" t="s">
        <v>79</v>
      </c>
      <c r="D119" s="86" t="s">
        <v>80</v>
      </c>
      <c r="E119" s="86" t="s">
        <v>43</v>
      </c>
      <c r="F119" s="145" t="s">
        <v>81</v>
      </c>
      <c r="G119" s="145"/>
      <c r="H119" s="145"/>
      <c r="I119" s="145"/>
      <c r="J119" s="86" t="s">
        <v>82</v>
      </c>
      <c r="K119" s="86" t="s">
        <v>83</v>
      </c>
      <c r="L119" s="145" t="s">
        <v>84</v>
      </c>
      <c r="M119" s="145"/>
      <c r="N119" s="145" t="s">
        <v>61</v>
      </c>
      <c r="O119" s="145"/>
      <c r="P119" s="145"/>
      <c r="Q119" s="146"/>
      <c r="R119" s="87"/>
      <c r="T119" s="45" t="s">
        <v>85</v>
      </c>
      <c r="U119" s="46" t="s">
        <v>27</v>
      </c>
      <c r="V119" s="46" t="s">
        <v>86</v>
      </c>
      <c r="W119" s="46" t="s">
        <v>87</v>
      </c>
      <c r="X119" s="46" t="s">
        <v>88</v>
      </c>
      <c r="Y119" s="46" t="s">
        <v>89</v>
      </c>
      <c r="Z119" s="46" t="s">
        <v>90</v>
      </c>
      <c r="AA119" s="47" t="s">
        <v>91</v>
      </c>
    </row>
    <row r="120" spans="2:65" s="1" customFormat="1" ht="29.25" customHeight="1" x14ac:dyDescent="0.35">
      <c r="B120" s="22"/>
      <c r="C120" s="49" t="s">
        <v>58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51">
        <f>BK120</f>
        <v>0</v>
      </c>
      <c r="O120" s="152"/>
      <c r="P120" s="152"/>
      <c r="Q120" s="152"/>
      <c r="R120" s="24"/>
      <c r="T120" s="48"/>
      <c r="U120" s="29"/>
      <c r="V120" s="29"/>
      <c r="W120" s="88">
        <f>W121+W144+W147</f>
        <v>0</v>
      </c>
      <c r="X120" s="29"/>
      <c r="Y120" s="88">
        <f>Y121+Y144+Y147</f>
        <v>0</v>
      </c>
      <c r="Z120" s="29"/>
      <c r="AA120" s="89">
        <f>AA121+AA144+AA147</f>
        <v>0</v>
      </c>
      <c r="AT120" s="11" t="s">
        <v>44</v>
      </c>
      <c r="AU120" s="11" t="s">
        <v>63</v>
      </c>
      <c r="BK120" s="90">
        <f>BK121+BK144+BK147</f>
        <v>0</v>
      </c>
    </row>
    <row r="121" spans="2:65" s="5" customFormat="1" ht="37.35" customHeight="1" x14ac:dyDescent="0.35">
      <c r="B121" s="91"/>
      <c r="C121" s="92"/>
      <c r="D121" s="93" t="s">
        <v>64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153">
        <f>BK121</f>
        <v>0</v>
      </c>
      <c r="O121" s="141"/>
      <c r="P121" s="141"/>
      <c r="Q121" s="141"/>
      <c r="R121" s="94"/>
      <c r="T121" s="95"/>
      <c r="U121" s="92"/>
      <c r="V121" s="92"/>
      <c r="W121" s="96">
        <f>W122+W123</f>
        <v>0</v>
      </c>
      <c r="X121" s="92"/>
      <c r="Y121" s="96">
        <f>Y122+Y123</f>
        <v>0</v>
      </c>
      <c r="Z121" s="92"/>
      <c r="AA121" s="97">
        <f>AA122+AA123</f>
        <v>0</v>
      </c>
      <c r="AR121" s="98" t="s">
        <v>46</v>
      </c>
      <c r="AT121" s="99" t="s">
        <v>44</v>
      </c>
      <c r="AU121" s="99" t="s">
        <v>45</v>
      </c>
      <c r="AY121" s="98" t="s">
        <v>92</v>
      </c>
      <c r="BK121" s="100">
        <f>BK122+BK123</f>
        <v>0</v>
      </c>
    </row>
    <row r="122" spans="2:65" s="5" customFormat="1" ht="19.95" customHeight="1" x14ac:dyDescent="0.35">
      <c r="B122" s="91"/>
      <c r="C122" s="92"/>
      <c r="D122" s="101" t="s">
        <v>65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59">
        <f>BK122</f>
        <v>0</v>
      </c>
      <c r="O122" s="120"/>
      <c r="P122" s="120"/>
      <c r="Q122" s="120"/>
      <c r="R122" s="94"/>
      <c r="T122" s="95"/>
      <c r="U122" s="92"/>
      <c r="V122" s="92"/>
      <c r="W122" s="96">
        <v>0</v>
      </c>
      <c r="X122" s="92"/>
      <c r="Y122" s="96">
        <v>0</v>
      </c>
      <c r="Z122" s="92"/>
      <c r="AA122" s="97">
        <v>0</v>
      </c>
      <c r="AR122" s="98" t="s">
        <v>46</v>
      </c>
      <c r="AT122" s="99" t="s">
        <v>44</v>
      </c>
      <c r="AU122" s="99" t="s">
        <v>46</v>
      </c>
      <c r="AY122" s="98" t="s">
        <v>92</v>
      </c>
      <c r="BK122" s="100">
        <v>0</v>
      </c>
    </row>
    <row r="123" spans="2:65" s="5" customFormat="1" ht="19.95" customHeight="1" x14ac:dyDescent="0.35">
      <c r="B123" s="91"/>
      <c r="C123" s="92"/>
      <c r="D123" s="101" t="s">
        <v>66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54">
        <f>BK123</f>
        <v>0</v>
      </c>
      <c r="O123" s="155"/>
      <c r="P123" s="155"/>
      <c r="Q123" s="155"/>
      <c r="R123" s="94"/>
      <c r="T123" s="95"/>
      <c r="U123" s="92"/>
      <c r="V123" s="92"/>
      <c r="W123" s="96">
        <f>SUM(W124:W143)</f>
        <v>0</v>
      </c>
      <c r="X123" s="92"/>
      <c r="Y123" s="96">
        <f>SUM(Y124:Y143)</f>
        <v>0</v>
      </c>
      <c r="Z123" s="92"/>
      <c r="AA123" s="97">
        <f>SUM(AA124:AA143)</f>
        <v>0</v>
      </c>
      <c r="AR123" s="98" t="s">
        <v>46</v>
      </c>
      <c r="AT123" s="99" t="s">
        <v>44</v>
      </c>
      <c r="AU123" s="99" t="s">
        <v>46</v>
      </c>
      <c r="AY123" s="98" t="s">
        <v>92</v>
      </c>
      <c r="BK123" s="100">
        <f>SUM(BK124:BK143)</f>
        <v>0</v>
      </c>
    </row>
    <row r="124" spans="2:65" s="1" customFormat="1" ht="25.5" customHeight="1" x14ac:dyDescent="0.3">
      <c r="B124" s="22"/>
      <c r="C124" s="102" t="s">
        <v>46</v>
      </c>
      <c r="D124" s="102" t="s">
        <v>93</v>
      </c>
      <c r="E124" s="103" t="s">
        <v>119</v>
      </c>
      <c r="F124" s="147" t="s">
        <v>120</v>
      </c>
      <c r="G124" s="147"/>
      <c r="H124" s="147"/>
      <c r="I124" s="147"/>
      <c r="J124" s="104" t="s">
        <v>117</v>
      </c>
      <c r="K124" s="105">
        <v>4</v>
      </c>
      <c r="L124" s="148">
        <v>0</v>
      </c>
      <c r="M124" s="149"/>
      <c r="N124" s="150">
        <f t="shared" ref="N124:N143" si="5">ROUND(L124*K124,2)</f>
        <v>0</v>
      </c>
      <c r="O124" s="150"/>
      <c r="P124" s="150"/>
      <c r="Q124" s="150"/>
      <c r="R124" s="24"/>
      <c r="T124" s="106" t="s">
        <v>9</v>
      </c>
      <c r="U124" s="27" t="s">
        <v>28</v>
      </c>
      <c r="V124" s="23"/>
      <c r="W124" s="107">
        <f t="shared" ref="W124:W143" si="6">V124*K124</f>
        <v>0</v>
      </c>
      <c r="X124" s="107">
        <v>0</v>
      </c>
      <c r="Y124" s="107">
        <f t="shared" ref="Y124:Y143" si="7">X124*K124</f>
        <v>0</v>
      </c>
      <c r="Z124" s="107">
        <v>0</v>
      </c>
      <c r="AA124" s="108">
        <f t="shared" ref="AA124:AA143" si="8">Z124*K124</f>
        <v>0</v>
      </c>
      <c r="AR124" s="11" t="s">
        <v>94</v>
      </c>
      <c r="AT124" s="11" t="s">
        <v>93</v>
      </c>
      <c r="AU124" s="11" t="s">
        <v>55</v>
      </c>
      <c r="AY124" s="11" t="s">
        <v>92</v>
      </c>
      <c r="BE124" s="51">
        <f t="shared" ref="BE124:BE143" si="9">IF(U124="základní",N124,0)</f>
        <v>0</v>
      </c>
      <c r="BF124" s="51">
        <f t="shared" ref="BF124:BF143" si="10">IF(U124="snížená",N124,0)</f>
        <v>0</v>
      </c>
      <c r="BG124" s="51">
        <f t="shared" ref="BG124:BG143" si="11">IF(U124="zákl. přenesená",N124,0)</f>
        <v>0</v>
      </c>
      <c r="BH124" s="51">
        <f t="shared" ref="BH124:BH143" si="12">IF(U124="sníž. přenesená",N124,0)</f>
        <v>0</v>
      </c>
      <c r="BI124" s="51">
        <f t="shared" ref="BI124:BI143" si="13">IF(U124="nulová",N124,0)</f>
        <v>0</v>
      </c>
      <c r="BJ124" s="11" t="s">
        <v>46</v>
      </c>
      <c r="BK124" s="51">
        <f t="shared" ref="BK124:BK143" si="14">ROUND(L124*K124,2)</f>
        <v>0</v>
      </c>
      <c r="BL124" s="11" t="s">
        <v>94</v>
      </c>
      <c r="BM124" s="11" t="s">
        <v>121</v>
      </c>
    </row>
    <row r="125" spans="2:65" s="1" customFormat="1" ht="16.5" customHeight="1" x14ac:dyDescent="0.3">
      <c r="B125" s="22"/>
      <c r="C125" s="102" t="s">
        <v>55</v>
      </c>
      <c r="D125" s="102" t="s">
        <v>93</v>
      </c>
      <c r="E125" s="103" t="s">
        <v>122</v>
      </c>
      <c r="F125" s="147" t="s">
        <v>123</v>
      </c>
      <c r="G125" s="147"/>
      <c r="H125" s="147"/>
      <c r="I125" s="147"/>
      <c r="J125" s="104" t="s">
        <v>117</v>
      </c>
      <c r="K125" s="105">
        <v>3</v>
      </c>
      <c r="L125" s="148">
        <v>0</v>
      </c>
      <c r="M125" s="149"/>
      <c r="N125" s="150">
        <f t="shared" si="5"/>
        <v>0</v>
      </c>
      <c r="O125" s="150"/>
      <c r="P125" s="150"/>
      <c r="Q125" s="150"/>
      <c r="R125" s="24"/>
      <c r="T125" s="106" t="s">
        <v>9</v>
      </c>
      <c r="U125" s="27" t="s">
        <v>28</v>
      </c>
      <c r="V125" s="23"/>
      <c r="W125" s="107">
        <f t="shared" si="6"/>
        <v>0</v>
      </c>
      <c r="X125" s="107">
        <v>0</v>
      </c>
      <c r="Y125" s="107">
        <f t="shared" si="7"/>
        <v>0</v>
      </c>
      <c r="Z125" s="107">
        <v>0</v>
      </c>
      <c r="AA125" s="108">
        <f t="shared" si="8"/>
        <v>0</v>
      </c>
      <c r="AR125" s="11" t="s">
        <v>94</v>
      </c>
      <c r="AT125" s="11" t="s">
        <v>93</v>
      </c>
      <c r="AU125" s="11" t="s">
        <v>55</v>
      </c>
      <c r="AY125" s="11" t="s">
        <v>92</v>
      </c>
      <c r="BE125" s="51">
        <f t="shared" si="9"/>
        <v>0</v>
      </c>
      <c r="BF125" s="51">
        <f t="shared" si="10"/>
        <v>0</v>
      </c>
      <c r="BG125" s="51">
        <f t="shared" si="11"/>
        <v>0</v>
      </c>
      <c r="BH125" s="51">
        <f t="shared" si="12"/>
        <v>0</v>
      </c>
      <c r="BI125" s="51">
        <f t="shared" si="13"/>
        <v>0</v>
      </c>
      <c r="BJ125" s="11" t="s">
        <v>46</v>
      </c>
      <c r="BK125" s="51">
        <f t="shared" si="14"/>
        <v>0</v>
      </c>
      <c r="BL125" s="11" t="s">
        <v>94</v>
      </c>
      <c r="BM125" s="11" t="s">
        <v>124</v>
      </c>
    </row>
    <row r="126" spans="2:65" s="1" customFormat="1" ht="25.5" customHeight="1" x14ac:dyDescent="0.3">
      <c r="B126" s="22"/>
      <c r="C126" s="102" t="s">
        <v>95</v>
      </c>
      <c r="D126" s="102" t="s">
        <v>93</v>
      </c>
      <c r="E126" s="103" t="s">
        <v>125</v>
      </c>
      <c r="F126" s="147" t="s">
        <v>126</v>
      </c>
      <c r="G126" s="147"/>
      <c r="H126" s="147"/>
      <c r="I126" s="147"/>
      <c r="J126" s="104" t="s">
        <v>117</v>
      </c>
      <c r="K126" s="105">
        <v>1</v>
      </c>
      <c r="L126" s="148">
        <v>0</v>
      </c>
      <c r="M126" s="149"/>
      <c r="N126" s="150">
        <f t="shared" si="5"/>
        <v>0</v>
      </c>
      <c r="O126" s="150"/>
      <c r="P126" s="150"/>
      <c r="Q126" s="150"/>
      <c r="R126" s="24"/>
      <c r="T126" s="106" t="s">
        <v>9</v>
      </c>
      <c r="U126" s="27" t="s">
        <v>28</v>
      </c>
      <c r="V126" s="23"/>
      <c r="W126" s="107">
        <f t="shared" si="6"/>
        <v>0</v>
      </c>
      <c r="X126" s="107">
        <v>0</v>
      </c>
      <c r="Y126" s="107">
        <f t="shared" si="7"/>
        <v>0</v>
      </c>
      <c r="Z126" s="107">
        <v>0</v>
      </c>
      <c r="AA126" s="108">
        <f t="shared" si="8"/>
        <v>0</v>
      </c>
      <c r="AR126" s="11" t="s">
        <v>94</v>
      </c>
      <c r="AT126" s="11" t="s">
        <v>93</v>
      </c>
      <c r="AU126" s="11" t="s">
        <v>55</v>
      </c>
      <c r="AY126" s="11" t="s">
        <v>92</v>
      </c>
      <c r="BE126" s="51">
        <f t="shared" si="9"/>
        <v>0</v>
      </c>
      <c r="BF126" s="51">
        <f t="shared" si="10"/>
        <v>0</v>
      </c>
      <c r="BG126" s="51">
        <f t="shared" si="11"/>
        <v>0</v>
      </c>
      <c r="BH126" s="51">
        <f t="shared" si="12"/>
        <v>0</v>
      </c>
      <c r="BI126" s="51">
        <f t="shared" si="13"/>
        <v>0</v>
      </c>
      <c r="BJ126" s="11" t="s">
        <v>46</v>
      </c>
      <c r="BK126" s="51">
        <f t="shared" si="14"/>
        <v>0</v>
      </c>
      <c r="BL126" s="11" t="s">
        <v>94</v>
      </c>
      <c r="BM126" s="11" t="s">
        <v>127</v>
      </c>
    </row>
    <row r="127" spans="2:65" s="1" customFormat="1" ht="25.5" customHeight="1" x14ac:dyDescent="0.3">
      <c r="B127" s="22"/>
      <c r="C127" s="102" t="s">
        <v>94</v>
      </c>
      <c r="D127" s="102" t="s">
        <v>93</v>
      </c>
      <c r="E127" s="103" t="s">
        <v>128</v>
      </c>
      <c r="F127" s="147" t="s">
        <v>129</v>
      </c>
      <c r="G127" s="147"/>
      <c r="H127" s="147"/>
      <c r="I127" s="147"/>
      <c r="J127" s="104" t="s">
        <v>117</v>
      </c>
      <c r="K127" s="105">
        <v>1</v>
      </c>
      <c r="L127" s="148">
        <v>0</v>
      </c>
      <c r="M127" s="149"/>
      <c r="N127" s="150">
        <f t="shared" si="5"/>
        <v>0</v>
      </c>
      <c r="O127" s="150"/>
      <c r="P127" s="150"/>
      <c r="Q127" s="150"/>
      <c r="R127" s="24"/>
      <c r="T127" s="106" t="s">
        <v>9</v>
      </c>
      <c r="U127" s="27" t="s">
        <v>28</v>
      </c>
      <c r="V127" s="23"/>
      <c r="W127" s="107">
        <f t="shared" si="6"/>
        <v>0</v>
      </c>
      <c r="X127" s="107">
        <v>0</v>
      </c>
      <c r="Y127" s="107">
        <f t="shared" si="7"/>
        <v>0</v>
      </c>
      <c r="Z127" s="107">
        <v>0</v>
      </c>
      <c r="AA127" s="108">
        <f t="shared" si="8"/>
        <v>0</v>
      </c>
      <c r="AR127" s="11" t="s">
        <v>94</v>
      </c>
      <c r="AT127" s="11" t="s">
        <v>93</v>
      </c>
      <c r="AU127" s="11" t="s">
        <v>55</v>
      </c>
      <c r="AY127" s="11" t="s">
        <v>92</v>
      </c>
      <c r="BE127" s="51">
        <f t="shared" si="9"/>
        <v>0</v>
      </c>
      <c r="BF127" s="51">
        <f t="shared" si="10"/>
        <v>0</v>
      </c>
      <c r="BG127" s="51">
        <f t="shared" si="11"/>
        <v>0</v>
      </c>
      <c r="BH127" s="51">
        <f t="shared" si="12"/>
        <v>0</v>
      </c>
      <c r="BI127" s="51">
        <f t="shared" si="13"/>
        <v>0</v>
      </c>
      <c r="BJ127" s="11" t="s">
        <v>46</v>
      </c>
      <c r="BK127" s="51">
        <f t="shared" si="14"/>
        <v>0</v>
      </c>
      <c r="BL127" s="11" t="s">
        <v>94</v>
      </c>
      <c r="BM127" s="11" t="s">
        <v>130</v>
      </c>
    </row>
    <row r="128" spans="2:65" s="1" customFormat="1" ht="25.5" customHeight="1" x14ac:dyDescent="0.3">
      <c r="B128" s="22"/>
      <c r="C128" s="102" t="s">
        <v>96</v>
      </c>
      <c r="D128" s="102" t="s">
        <v>93</v>
      </c>
      <c r="E128" s="103" t="s">
        <v>131</v>
      </c>
      <c r="F128" s="147" t="s">
        <v>132</v>
      </c>
      <c r="G128" s="147"/>
      <c r="H128" s="147"/>
      <c r="I128" s="147"/>
      <c r="J128" s="104" t="s">
        <v>108</v>
      </c>
      <c r="K128" s="105">
        <v>63</v>
      </c>
      <c r="L128" s="148">
        <v>0</v>
      </c>
      <c r="M128" s="149"/>
      <c r="N128" s="150">
        <f t="shared" si="5"/>
        <v>0</v>
      </c>
      <c r="O128" s="150"/>
      <c r="P128" s="150"/>
      <c r="Q128" s="150"/>
      <c r="R128" s="24"/>
      <c r="T128" s="106" t="s">
        <v>9</v>
      </c>
      <c r="U128" s="27" t="s">
        <v>28</v>
      </c>
      <c r="V128" s="23"/>
      <c r="W128" s="107">
        <f t="shared" si="6"/>
        <v>0</v>
      </c>
      <c r="X128" s="107">
        <v>0</v>
      </c>
      <c r="Y128" s="107">
        <f t="shared" si="7"/>
        <v>0</v>
      </c>
      <c r="Z128" s="107">
        <v>0</v>
      </c>
      <c r="AA128" s="108">
        <f t="shared" si="8"/>
        <v>0</v>
      </c>
      <c r="AR128" s="11" t="s">
        <v>94</v>
      </c>
      <c r="AT128" s="11" t="s">
        <v>93</v>
      </c>
      <c r="AU128" s="11" t="s">
        <v>55</v>
      </c>
      <c r="AY128" s="11" t="s">
        <v>92</v>
      </c>
      <c r="BE128" s="51">
        <f t="shared" si="9"/>
        <v>0</v>
      </c>
      <c r="BF128" s="51">
        <f t="shared" si="10"/>
        <v>0</v>
      </c>
      <c r="BG128" s="51">
        <f t="shared" si="11"/>
        <v>0</v>
      </c>
      <c r="BH128" s="51">
        <f t="shared" si="12"/>
        <v>0</v>
      </c>
      <c r="BI128" s="51">
        <f t="shared" si="13"/>
        <v>0</v>
      </c>
      <c r="BJ128" s="11" t="s">
        <v>46</v>
      </c>
      <c r="BK128" s="51">
        <f t="shared" si="14"/>
        <v>0</v>
      </c>
      <c r="BL128" s="11" t="s">
        <v>94</v>
      </c>
      <c r="BM128" s="11" t="s">
        <v>133</v>
      </c>
    </row>
    <row r="129" spans="2:65" s="1" customFormat="1" ht="25.5" customHeight="1" x14ac:dyDescent="0.3">
      <c r="B129" s="22"/>
      <c r="C129" s="102" t="s">
        <v>97</v>
      </c>
      <c r="D129" s="102" t="s">
        <v>93</v>
      </c>
      <c r="E129" s="103" t="s">
        <v>134</v>
      </c>
      <c r="F129" s="147" t="s">
        <v>135</v>
      </c>
      <c r="G129" s="147"/>
      <c r="H129" s="147"/>
      <c r="I129" s="147"/>
      <c r="J129" s="104" t="s">
        <v>108</v>
      </c>
      <c r="K129" s="105">
        <v>2</v>
      </c>
      <c r="L129" s="148">
        <v>0</v>
      </c>
      <c r="M129" s="149"/>
      <c r="N129" s="150">
        <f t="shared" si="5"/>
        <v>0</v>
      </c>
      <c r="O129" s="150"/>
      <c r="P129" s="150"/>
      <c r="Q129" s="150"/>
      <c r="R129" s="24"/>
      <c r="T129" s="106" t="s">
        <v>9</v>
      </c>
      <c r="U129" s="27" t="s">
        <v>28</v>
      </c>
      <c r="V129" s="23"/>
      <c r="W129" s="107">
        <f t="shared" si="6"/>
        <v>0</v>
      </c>
      <c r="X129" s="107">
        <v>0</v>
      </c>
      <c r="Y129" s="107">
        <f t="shared" si="7"/>
        <v>0</v>
      </c>
      <c r="Z129" s="107">
        <v>0</v>
      </c>
      <c r="AA129" s="108">
        <f t="shared" si="8"/>
        <v>0</v>
      </c>
      <c r="AR129" s="11" t="s">
        <v>94</v>
      </c>
      <c r="AT129" s="11" t="s">
        <v>93</v>
      </c>
      <c r="AU129" s="11" t="s">
        <v>55</v>
      </c>
      <c r="AY129" s="11" t="s">
        <v>92</v>
      </c>
      <c r="BE129" s="51">
        <f t="shared" si="9"/>
        <v>0</v>
      </c>
      <c r="BF129" s="51">
        <f t="shared" si="10"/>
        <v>0</v>
      </c>
      <c r="BG129" s="51">
        <f t="shared" si="11"/>
        <v>0</v>
      </c>
      <c r="BH129" s="51">
        <f t="shared" si="12"/>
        <v>0</v>
      </c>
      <c r="BI129" s="51">
        <f t="shared" si="13"/>
        <v>0</v>
      </c>
      <c r="BJ129" s="11" t="s">
        <v>46</v>
      </c>
      <c r="BK129" s="51">
        <f t="shared" si="14"/>
        <v>0</v>
      </c>
      <c r="BL129" s="11" t="s">
        <v>94</v>
      </c>
      <c r="BM129" s="11" t="s">
        <v>136</v>
      </c>
    </row>
    <row r="130" spans="2:65" s="1" customFormat="1" ht="25.5" customHeight="1" x14ac:dyDescent="0.3">
      <c r="B130" s="22"/>
      <c r="C130" s="102" t="s">
        <v>98</v>
      </c>
      <c r="D130" s="102" t="s">
        <v>93</v>
      </c>
      <c r="E130" s="103" t="s">
        <v>137</v>
      </c>
      <c r="F130" s="147" t="s">
        <v>138</v>
      </c>
      <c r="G130" s="147"/>
      <c r="H130" s="147"/>
      <c r="I130" s="147"/>
      <c r="J130" s="104" t="s">
        <v>117</v>
      </c>
      <c r="K130" s="105">
        <v>1</v>
      </c>
      <c r="L130" s="148">
        <v>0</v>
      </c>
      <c r="M130" s="149"/>
      <c r="N130" s="150">
        <f t="shared" si="5"/>
        <v>0</v>
      </c>
      <c r="O130" s="150"/>
      <c r="P130" s="150"/>
      <c r="Q130" s="150"/>
      <c r="R130" s="24"/>
      <c r="T130" s="106" t="s">
        <v>9</v>
      </c>
      <c r="U130" s="27" t="s">
        <v>28</v>
      </c>
      <c r="V130" s="23"/>
      <c r="W130" s="107">
        <f t="shared" si="6"/>
        <v>0</v>
      </c>
      <c r="X130" s="107">
        <v>0</v>
      </c>
      <c r="Y130" s="107">
        <f t="shared" si="7"/>
        <v>0</v>
      </c>
      <c r="Z130" s="107">
        <v>0</v>
      </c>
      <c r="AA130" s="108">
        <f t="shared" si="8"/>
        <v>0</v>
      </c>
      <c r="AR130" s="11" t="s">
        <v>94</v>
      </c>
      <c r="AT130" s="11" t="s">
        <v>93</v>
      </c>
      <c r="AU130" s="11" t="s">
        <v>55</v>
      </c>
      <c r="AY130" s="11" t="s">
        <v>92</v>
      </c>
      <c r="BE130" s="51">
        <f t="shared" si="9"/>
        <v>0</v>
      </c>
      <c r="BF130" s="51">
        <f t="shared" si="10"/>
        <v>0</v>
      </c>
      <c r="BG130" s="51">
        <f t="shared" si="11"/>
        <v>0</v>
      </c>
      <c r="BH130" s="51">
        <f t="shared" si="12"/>
        <v>0</v>
      </c>
      <c r="BI130" s="51">
        <f t="shared" si="13"/>
        <v>0</v>
      </c>
      <c r="BJ130" s="11" t="s">
        <v>46</v>
      </c>
      <c r="BK130" s="51">
        <f t="shared" si="14"/>
        <v>0</v>
      </c>
      <c r="BL130" s="11" t="s">
        <v>94</v>
      </c>
      <c r="BM130" s="11" t="s">
        <v>139</v>
      </c>
    </row>
    <row r="131" spans="2:65" s="1" customFormat="1" ht="25.5" customHeight="1" x14ac:dyDescent="0.3">
      <c r="B131" s="22"/>
      <c r="C131" s="102" t="s">
        <v>99</v>
      </c>
      <c r="D131" s="102" t="s">
        <v>93</v>
      </c>
      <c r="E131" s="103" t="s">
        <v>140</v>
      </c>
      <c r="F131" s="147" t="s">
        <v>141</v>
      </c>
      <c r="G131" s="147"/>
      <c r="H131" s="147"/>
      <c r="I131" s="147"/>
      <c r="J131" s="104" t="s">
        <v>117</v>
      </c>
      <c r="K131" s="105">
        <v>1</v>
      </c>
      <c r="L131" s="148">
        <v>0</v>
      </c>
      <c r="M131" s="149"/>
      <c r="N131" s="150">
        <f t="shared" si="5"/>
        <v>0</v>
      </c>
      <c r="O131" s="150"/>
      <c r="P131" s="150"/>
      <c r="Q131" s="150"/>
      <c r="R131" s="24"/>
      <c r="T131" s="106" t="s">
        <v>9</v>
      </c>
      <c r="U131" s="27" t="s">
        <v>28</v>
      </c>
      <c r="V131" s="23"/>
      <c r="W131" s="107">
        <f t="shared" si="6"/>
        <v>0</v>
      </c>
      <c r="X131" s="107">
        <v>0</v>
      </c>
      <c r="Y131" s="107">
        <f t="shared" si="7"/>
        <v>0</v>
      </c>
      <c r="Z131" s="107">
        <v>0</v>
      </c>
      <c r="AA131" s="108">
        <f t="shared" si="8"/>
        <v>0</v>
      </c>
      <c r="AR131" s="11" t="s">
        <v>94</v>
      </c>
      <c r="AT131" s="11" t="s">
        <v>93</v>
      </c>
      <c r="AU131" s="11" t="s">
        <v>55</v>
      </c>
      <c r="AY131" s="11" t="s">
        <v>92</v>
      </c>
      <c r="BE131" s="51">
        <f t="shared" si="9"/>
        <v>0</v>
      </c>
      <c r="BF131" s="51">
        <f t="shared" si="10"/>
        <v>0</v>
      </c>
      <c r="BG131" s="51">
        <f t="shared" si="11"/>
        <v>0</v>
      </c>
      <c r="BH131" s="51">
        <f t="shared" si="12"/>
        <v>0</v>
      </c>
      <c r="BI131" s="51">
        <f t="shared" si="13"/>
        <v>0</v>
      </c>
      <c r="BJ131" s="11" t="s">
        <v>46</v>
      </c>
      <c r="BK131" s="51">
        <f t="shared" si="14"/>
        <v>0</v>
      </c>
      <c r="BL131" s="11" t="s">
        <v>94</v>
      </c>
      <c r="BM131" s="11" t="s">
        <v>142</v>
      </c>
    </row>
    <row r="132" spans="2:65" s="1" customFormat="1" ht="25.5" customHeight="1" x14ac:dyDescent="0.3">
      <c r="B132" s="22"/>
      <c r="C132" s="102" t="s">
        <v>100</v>
      </c>
      <c r="D132" s="102" t="s">
        <v>93</v>
      </c>
      <c r="E132" s="103" t="s">
        <v>143</v>
      </c>
      <c r="F132" s="147" t="s">
        <v>144</v>
      </c>
      <c r="G132" s="147"/>
      <c r="H132" s="147"/>
      <c r="I132" s="147"/>
      <c r="J132" s="104" t="s">
        <v>117</v>
      </c>
      <c r="K132" s="105">
        <v>1</v>
      </c>
      <c r="L132" s="148">
        <v>0</v>
      </c>
      <c r="M132" s="149"/>
      <c r="N132" s="150">
        <f t="shared" si="5"/>
        <v>0</v>
      </c>
      <c r="O132" s="150"/>
      <c r="P132" s="150"/>
      <c r="Q132" s="150"/>
      <c r="R132" s="24"/>
      <c r="T132" s="106" t="s">
        <v>9</v>
      </c>
      <c r="U132" s="27" t="s">
        <v>28</v>
      </c>
      <c r="V132" s="23"/>
      <c r="W132" s="107">
        <f t="shared" si="6"/>
        <v>0</v>
      </c>
      <c r="X132" s="107">
        <v>0</v>
      </c>
      <c r="Y132" s="107">
        <f t="shared" si="7"/>
        <v>0</v>
      </c>
      <c r="Z132" s="107">
        <v>0</v>
      </c>
      <c r="AA132" s="108">
        <f t="shared" si="8"/>
        <v>0</v>
      </c>
      <c r="AR132" s="11" t="s">
        <v>94</v>
      </c>
      <c r="AT132" s="11" t="s">
        <v>93</v>
      </c>
      <c r="AU132" s="11" t="s">
        <v>55</v>
      </c>
      <c r="AY132" s="11" t="s">
        <v>92</v>
      </c>
      <c r="BE132" s="51">
        <f t="shared" si="9"/>
        <v>0</v>
      </c>
      <c r="BF132" s="51">
        <f t="shared" si="10"/>
        <v>0</v>
      </c>
      <c r="BG132" s="51">
        <f t="shared" si="11"/>
        <v>0</v>
      </c>
      <c r="BH132" s="51">
        <f t="shared" si="12"/>
        <v>0</v>
      </c>
      <c r="BI132" s="51">
        <f t="shared" si="13"/>
        <v>0</v>
      </c>
      <c r="BJ132" s="11" t="s">
        <v>46</v>
      </c>
      <c r="BK132" s="51">
        <f t="shared" si="14"/>
        <v>0</v>
      </c>
      <c r="BL132" s="11" t="s">
        <v>94</v>
      </c>
      <c r="BM132" s="11" t="s">
        <v>145</v>
      </c>
    </row>
    <row r="133" spans="2:65" s="1" customFormat="1" ht="25.5" customHeight="1" x14ac:dyDescent="0.3">
      <c r="B133" s="22"/>
      <c r="C133" s="102" t="s">
        <v>101</v>
      </c>
      <c r="D133" s="102" t="s">
        <v>93</v>
      </c>
      <c r="E133" s="103" t="s">
        <v>146</v>
      </c>
      <c r="F133" s="147" t="s">
        <v>147</v>
      </c>
      <c r="G133" s="147"/>
      <c r="H133" s="147"/>
      <c r="I133" s="147"/>
      <c r="J133" s="104" t="s">
        <v>117</v>
      </c>
      <c r="K133" s="105">
        <v>1</v>
      </c>
      <c r="L133" s="148">
        <v>0</v>
      </c>
      <c r="M133" s="149"/>
      <c r="N133" s="150">
        <f t="shared" si="5"/>
        <v>0</v>
      </c>
      <c r="O133" s="150"/>
      <c r="P133" s="150"/>
      <c r="Q133" s="150"/>
      <c r="R133" s="24"/>
      <c r="T133" s="106" t="s">
        <v>9</v>
      </c>
      <c r="U133" s="27" t="s">
        <v>28</v>
      </c>
      <c r="V133" s="23"/>
      <c r="W133" s="107">
        <f t="shared" si="6"/>
        <v>0</v>
      </c>
      <c r="X133" s="107">
        <v>0</v>
      </c>
      <c r="Y133" s="107">
        <f t="shared" si="7"/>
        <v>0</v>
      </c>
      <c r="Z133" s="107">
        <v>0</v>
      </c>
      <c r="AA133" s="108">
        <f t="shared" si="8"/>
        <v>0</v>
      </c>
      <c r="AR133" s="11" t="s">
        <v>94</v>
      </c>
      <c r="AT133" s="11" t="s">
        <v>93</v>
      </c>
      <c r="AU133" s="11" t="s">
        <v>55</v>
      </c>
      <c r="AY133" s="11" t="s">
        <v>92</v>
      </c>
      <c r="BE133" s="51">
        <f t="shared" si="9"/>
        <v>0</v>
      </c>
      <c r="BF133" s="51">
        <f t="shared" si="10"/>
        <v>0</v>
      </c>
      <c r="BG133" s="51">
        <f t="shared" si="11"/>
        <v>0</v>
      </c>
      <c r="BH133" s="51">
        <f t="shared" si="12"/>
        <v>0</v>
      </c>
      <c r="BI133" s="51">
        <f t="shared" si="13"/>
        <v>0</v>
      </c>
      <c r="BJ133" s="11" t="s">
        <v>46</v>
      </c>
      <c r="BK133" s="51">
        <f t="shared" si="14"/>
        <v>0</v>
      </c>
      <c r="BL133" s="11" t="s">
        <v>94</v>
      </c>
      <c r="BM133" s="11" t="s">
        <v>148</v>
      </c>
    </row>
    <row r="134" spans="2:65" s="1" customFormat="1" ht="25.5" customHeight="1" x14ac:dyDescent="0.3">
      <c r="B134" s="22"/>
      <c r="C134" s="102" t="s">
        <v>102</v>
      </c>
      <c r="D134" s="102" t="s">
        <v>93</v>
      </c>
      <c r="E134" s="103" t="s">
        <v>149</v>
      </c>
      <c r="F134" s="147" t="s">
        <v>150</v>
      </c>
      <c r="G134" s="147"/>
      <c r="H134" s="147"/>
      <c r="I134" s="147"/>
      <c r="J134" s="104" t="s">
        <v>117</v>
      </c>
      <c r="K134" s="105">
        <v>1</v>
      </c>
      <c r="L134" s="148">
        <v>0</v>
      </c>
      <c r="M134" s="149"/>
      <c r="N134" s="150">
        <f t="shared" si="5"/>
        <v>0</v>
      </c>
      <c r="O134" s="150"/>
      <c r="P134" s="150"/>
      <c r="Q134" s="150"/>
      <c r="R134" s="24"/>
      <c r="T134" s="106" t="s">
        <v>9</v>
      </c>
      <c r="U134" s="27" t="s">
        <v>28</v>
      </c>
      <c r="V134" s="23"/>
      <c r="W134" s="107">
        <f t="shared" si="6"/>
        <v>0</v>
      </c>
      <c r="X134" s="107">
        <v>0</v>
      </c>
      <c r="Y134" s="107">
        <f t="shared" si="7"/>
        <v>0</v>
      </c>
      <c r="Z134" s="107">
        <v>0</v>
      </c>
      <c r="AA134" s="108">
        <f t="shared" si="8"/>
        <v>0</v>
      </c>
      <c r="AR134" s="11" t="s">
        <v>94</v>
      </c>
      <c r="AT134" s="11" t="s">
        <v>93</v>
      </c>
      <c r="AU134" s="11" t="s">
        <v>55</v>
      </c>
      <c r="AY134" s="11" t="s">
        <v>92</v>
      </c>
      <c r="BE134" s="51">
        <f t="shared" si="9"/>
        <v>0</v>
      </c>
      <c r="BF134" s="51">
        <f t="shared" si="10"/>
        <v>0</v>
      </c>
      <c r="BG134" s="51">
        <f t="shared" si="11"/>
        <v>0</v>
      </c>
      <c r="BH134" s="51">
        <f t="shared" si="12"/>
        <v>0</v>
      </c>
      <c r="BI134" s="51">
        <f t="shared" si="13"/>
        <v>0</v>
      </c>
      <c r="BJ134" s="11" t="s">
        <v>46</v>
      </c>
      <c r="BK134" s="51">
        <f t="shared" si="14"/>
        <v>0</v>
      </c>
      <c r="BL134" s="11" t="s">
        <v>94</v>
      </c>
      <c r="BM134" s="11" t="s">
        <v>151</v>
      </c>
    </row>
    <row r="135" spans="2:65" s="1" customFormat="1" ht="25.5" customHeight="1" x14ac:dyDescent="0.3">
      <c r="B135" s="22"/>
      <c r="C135" s="102" t="s">
        <v>103</v>
      </c>
      <c r="D135" s="102" t="s">
        <v>93</v>
      </c>
      <c r="E135" s="103" t="s">
        <v>152</v>
      </c>
      <c r="F135" s="147" t="s">
        <v>153</v>
      </c>
      <c r="G135" s="147"/>
      <c r="H135" s="147"/>
      <c r="I135" s="147"/>
      <c r="J135" s="104" t="s">
        <v>117</v>
      </c>
      <c r="K135" s="105">
        <v>1</v>
      </c>
      <c r="L135" s="148">
        <v>0</v>
      </c>
      <c r="M135" s="149"/>
      <c r="N135" s="150">
        <f t="shared" si="5"/>
        <v>0</v>
      </c>
      <c r="O135" s="150"/>
      <c r="P135" s="150"/>
      <c r="Q135" s="150"/>
      <c r="R135" s="24"/>
      <c r="T135" s="106" t="s">
        <v>9</v>
      </c>
      <c r="U135" s="27" t="s">
        <v>28</v>
      </c>
      <c r="V135" s="23"/>
      <c r="W135" s="107">
        <f t="shared" si="6"/>
        <v>0</v>
      </c>
      <c r="X135" s="107">
        <v>0</v>
      </c>
      <c r="Y135" s="107">
        <f t="shared" si="7"/>
        <v>0</v>
      </c>
      <c r="Z135" s="107">
        <v>0</v>
      </c>
      <c r="AA135" s="108">
        <f t="shared" si="8"/>
        <v>0</v>
      </c>
      <c r="AR135" s="11" t="s">
        <v>94</v>
      </c>
      <c r="AT135" s="11" t="s">
        <v>93</v>
      </c>
      <c r="AU135" s="11" t="s">
        <v>55</v>
      </c>
      <c r="AY135" s="11" t="s">
        <v>92</v>
      </c>
      <c r="BE135" s="51">
        <f t="shared" si="9"/>
        <v>0</v>
      </c>
      <c r="BF135" s="51">
        <f t="shared" si="10"/>
        <v>0</v>
      </c>
      <c r="BG135" s="51">
        <f t="shared" si="11"/>
        <v>0</v>
      </c>
      <c r="BH135" s="51">
        <f t="shared" si="12"/>
        <v>0</v>
      </c>
      <c r="BI135" s="51">
        <f t="shared" si="13"/>
        <v>0</v>
      </c>
      <c r="BJ135" s="11" t="s">
        <v>46</v>
      </c>
      <c r="BK135" s="51">
        <f t="shared" si="14"/>
        <v>0</v>
      </c>
      <c r="BL135" s="11" t="s">
        <v>94</v>
      </c>
      <c r="BM135" s="11" t="s">
        <v>154</v>
      </c>
    </row>
    <row r="136" spans="2:65" s="1" customFormat="1" ht="16.5" customHeight="1" x14ac:dyDescent="0.3">
      <c r="B136" s="22"/>
      <c r="C136" s="102" t="s">
        <v>104</v>
      </c>
      <c r="D136" s="102" t="s">
        <v>93</v>
      </c>
      <c r="E136" s="103" t="s">
        <v>155</v>
      </c>
      <c r="F136" s="147" t="s">
        <v>156</v>
      </c>
      <c r="G136" s="147"/>
      <c r="H136" s="147"/>
      <c r="I136" s="147"/>
      <c r="J136" s="104" t="s">
        <v>117</v>
      </c>
      <c r="K136" s="105">
        <v>1</v>
      </c>
      <c r="L136" s="148">
        <v>0</v>
      </c>
      <c r="M136" s="149"/>
      <c r="N136" s="150">
        <f t="shared" si="5"/>
        <v>0</v>
      </c>
      <c r="O136" s="150"/>
      <c r="P136" s="150"/>
      <c r="Q136" s="150"/>
      <c r="R136" s="24"/>
      <c r="T136" s="106" t="s">
        <v>9</v>
      </c>
      <c r="U136" s="27" t="s">
        <v>28</v>
      </c>
      <c r="V136" s="23"/>
      <c r="W136" s="107">
        <f t="shared" si="6"/>
        <v>0</v>
      </c>
      <c r="X136" s="107">
        <v>0</v>
      </c>
      <c r="Y136" s="107">
        <f t="shared" si="7"/>
        <v>0</v>
      </c>
      <c r="Z136" s="107">
        <v>0</v>
      </c>
      <c r="AA136" s="108">
        <f t="shared" si="8"/>
        <v>0</v>
      </c>
      <c r="AR136" s="11" t="s">
        <v>94</v>
      </c>
      <c r="AT136" s="11" t="s">
        <v>93</v>
      </c>
      <c r="AU136" s="11" t="s">
        <v>55</v>
      </c>
      <c r="AY136" s="11" t="s">
        <v>92</v>
      </c>
      <c r="BE136" s="51">
        <f t="shared" si="9"/>
        <v>0</v>
      </c>
      <c r="BF136" s="51">
        <f t="shared" si="10"/>
        <v>0</v>
      </c>
      <c r="BG136" s="51">
        <f t="shared" si="11"/>
        <v>0</v>
      </c>
      <c r="BH136" s="51">
        <f t="shared" si="12"/>
        <v>0</v>
      </c>
      <c r="BI136" s="51">
        <f t="shared" si="13"/>
        <v>0</v>
      </c>
      <c r="BJ136" s="11" t="s">
        <v>46</v>
      </c>
      <c r="BK136" s="51">
        <f t="shared" si="14"/>
        <v>0</v>
      </c>
      <c r="BL136" s="11" t="s">
        <v>94</v>
      </c>
      <c r="BM136" s="11" t="s">
        <v>157</v>
      </c>
    </row>
    <row r="137" spans="2:65" s="1" customFormat="1" ht="16.5" customHeight="1" x14ac:dyDescent="0.3">
      <c r="B137" s="22"/>
      <c r="C137" s="102" t="s">
        <v>105</v>
      </c>
      <c r="D137" s="102" t="s">
        <v>93</v>
      </c>
      <c r="E137" s="103" t="s">
        <v>158</v>
      </c>
      <c r="F137" s="147" t="s">
        <v>159</v>
      </c>
      <c r="G137" s="147"/>
      <c r="H137" s="147"/>
      <c r="I137" s="147"/>
      <c r="J137" s="104" t="s">
        <v>117</v>
      </c>
      <c r="K137" s="105">
        <v>1</v>
      </c>
      <c r="L137" s="148">
        <v>0</v>
      </c>
      <c r="M137" s="149"/>
      <c r="N137" s="150">
        <f t="shared" si="5"/>
        <v>0</v>
      </c>
      <c r="O137" s="150"/>
      <c r="P137" s="150"/>
      <c r="Q137" s="150"/>
      <c r="R137" s="24"/>
      <c r="T137" s="106" t="s">
        <v>9</v>
      </c>
      <c r="U137" s="27" t="s">
        <v>28</v>
      </c>
      <c r="V137" s="23"/>
      <c r="W137" s="107">
        <f t="shared" si="6"/>
        <v>0</v>
      </c>
      <c r="X137" s="107">
        <v>0</v>
      </c>
      <c r="Y137" s="107">
        <f t="shared" si="7"/>
        <v>0</v>
      </c>
      <c r="Z137" s="107">
        <v>0</v>
      </c>
      <c r="AA137" s="108">
        <f t="shared" si="8"/>
        <v>0</v>
      </c>
      <c r="AR137" s="11" t="s">
        <v>94</v>
      </c>
      <c r="AT137" s="11" t="s">
        <v>93</v>
      </c>
      <c r="AU137" s="11" t="s">
        <v>55</v>
      </c>
      <c r="AY137" s="11" t="s">
        <v>92</v>
      </c>
      <c r="BE137" s="51">
        <f t="shared" si="9"/>
        <v>0</v>
      </c>
      <c r="BF137" s="51">
        <f t="shared" si="10"/>
        <v>0</v>
      </c>
      <c r="BG137" s="51">
        <f t="shared" si="11"/>
        <v>0</v>
      </c>
      <c r="BH137" s="51">
        <f t="shared" si="12"/>
        <v>0</v>
      </c>
      <c r="BI137" s="51">
        <f t="shared" si="13"/>
        <v>0</v>
      </c>
      <c r="BJ137" s="11" t="s">
        <v>46</v>
      </c>
      <c r="BK137" s="51">
        <f t="shared" si="14"/>
        <v>0</v>
      </c>
      <c r="BL137" s="11" t="s">
        <v>94</v>
      </c>
      <c r="BM137" s="11" t="s">
        <v>160</v>
      </c>
    </row>
    <row r="138" spans="2:65" s="1" customFormat="1" ht="25.5" customHeight="1" x14ac:dyDescent="0.3">
      <c r="B138" s="22"/>
      <c r="C138" s="102" t="s">
        <v>5</v>
      </c>
      <c r="D138" s="102" t="s">
        <v>93</v>
      </c>
      <c r="E138" s="103" t="s">
        <v>161</v>
      </c>
      <c r="F138" s="147" t="s">
        <v>162</v>
      </c>
      <c r="G138" s="147"/>
      <c r="H138" s="147"/>
      <c r="I138" s="147"/>
      <c r="J138" s="104" t="s">
        <v>117</v>
      </c>
      <c r="K138" s="105">
        <v>1</v>
      </c>
      <c r="L138" s="148">
        <v>0</v>
      </c>
      <c r="M138" s="149"/>
      <c r="N138" s="150">
        <f t="shared" si="5"/>
        <v>0</v>
      </c>
      <c r="O138" s="150"/>
      <c r="P138" s="150"/>
      <c r="Q138" s="150"/>
      <c r="R138" s="24"/>
      <c r="T138" s="106" t="s">
        <v>9</v>
      </c>
      <c r="U138" s="27" t="s">
        <v>28</v>
      </c>
      <c r="V138" s="23"/>
      <c r="W138" s="107">
        <f t="shared" si="6"/>
        <v>0</v>
      </c>
      <c r="X138" s="107">
        <v>0</v>
      </c>
      <c r="Y138" s="107">
        <f t="shared" si="7"/>
        <v>0</v>
      </c>
      <c r="Z138" s="107">
        <v>0</v>
      </c>
      <c r="AA138" s="108">
        <f t="shared" si="8"/>
        <v>0</v>
      </c>
      <c r="AR138" s="11" t="s">
        <v>94</v>
      </c>
      <c r="AT138" s="11" t="s">
        <v>93</v>
      </c>
      <c r="AU138" s="11" t="s">
        <v>55</v>
      </c>
      <c r="AY138" s="11" t="s">
        <v>92</v>
      </c>
      <c r="BE138" s="51">
        <f t="shared" si="9"/>
        <v>0</v>
      </c>
      <c r="BF138" s="51">
        <f t="shared" si="10"/>
        <v>0</v>
      </c>
      <c r="BG138" s="51">
        <f t="shared" si="11"/>
        <v>0</v>
      </c>
      <c r="BH138" s="51">
        <f t="shared" si="12"/>
        <v>0</v>
      </c>
      <c r="BI138" s="51">
        <f t="shared" si="13"/>
        <v>0</v>
      </c>
      <c r="BJ138" s="11" t="s">
        <v>46</v>
      </c>
      <c r="BK138" s="51">
        <f t="shared" si="14"/>
        <v>0</v>
      </c>
      <c r="BL138" s="11" t="s">
        <v>94</v>
      </c>
      <c r="BM138" s="11" t="s">
        <v>163</v>
      </c>
    </row>
    <row r="139" spans="2:65" s="1" customFormat="1" ht="25.5" customHeight="1" x14ac:dyDescent="0.3">
      <c r="B139" s="22"/>
      <c r="C139" s="102" t="s">
        <v>106</v>
      </c>
      <c r="D139" s="102" t="s">
        <v>93</v>
      </c>
      <c r="E139" s="103" t="s">
        <v>164</v>
      </c>
      <c r="F139" s="147" t="s">
        <v>165</v>
      </c>
      <c r="G139" s="147"/>
      <c r="H139" s="147"/>
      <c r="I139" s="147"/>
      <c r="J139" s="104" t="s">
        <v>117</v>
      </c>
      <c r="K139" s="105">
        <v>1</v>
      </c>
      <c r="L139" s="148">
        <v>0</v>
      </c>
      <c r="M139" s="149"/>
      <c r="N139" s="150">
        <f t="shared" si="5"/>
        <v>0</v>
      </c>
      <c r="O139" s="150"/>
      <c r="P139" s="150"/>
      <c r="Q139" s="150"/>
      <c r="R139" s="24"/>
      <c r="T139" s="106" t="s">
        <v>9</v>
      </c>
      <c r="U139" s="27" t="s">
        <v>28</v>
      </c>
      <c r="V139" s="23"/>
      <c r="W139" s="107">
        <f t="shared" si="6"/>
        <v>0</v>
      </c>
      <c r="X139" s="107">
        <v>0</v>
      </c>
      <c r="Y139" s="107">
        <f t="shared" si="7"/>
        <v>0</v>
      </c>
      <c r="Z139" s="107">
        <v>0</v>
      </c>
      <c r="AA139" s="108">
        <f t="shared" si="8"/>
        <v>0</v>
      </c>
      <c r="AR139" s="11" t="s">
        <v>94</v>
      </c>
      <c r="AT139" s="11" t="s">
        <v>93</v>
      </c>
      <c r="AU139" s="11" t="s">
        <v>55</v>
      </c>
      <c r="AY139" s="11" t="s">
        <v>92</v>
      </c>
      <c r="BE139" s="51">
        <f t="shared" si="9"/>
        <v>0</v>
      </c>
      <c r="BF139" s="51">
        <f t="shared" si="10"/>
        <v>0</v>
      </c>
      <c r="BG139" s="51">
        <f t="shared" si="11"/>
        <v>0</v>
      </c>
      <c r="BH139" s="51">
        <f t="shared" si="12"/>
        <v>0</v>
      </c>
      <c r="BI139" s="51">
        <f t="shared" si="13"/>
        <v>0</v>
      </c>
      <c r="BJ139" s="11" t="s">
        <v>46</v>
      </c>
      <c r="BK139" s="51">
        <f t="shared" si="14"/>
        <v>0</v>
      </c>
      <c r="BL139" s="11" t="s">
        <v>94</v>
      </c>
      <c r="BM139" s="11" t="s">
        <v>166</v>
      </c>
    </row>
    <row r="140" spans="2:65" s="1" customFormat="1" ht="25.5" customHeight="1" x14ac:dyDescent="0.3">
      <c r="B140" s="22"/>
      <c r="C140" s="102" t="s">
        <v>107</v>
      </c>
      <c r="D140" s="102" t="s">
        <v>93</v>
      </c>
      <c r="E140" s="103" t="s">
        <v>167</v>
      </c>
      <c r="F140" s="147" t="s">
        <v>168</v>
      </c>
      <c r="G140" s="147"/>
      <c r="H140" s="147"/>
      <c r="I140" s="147"/>
      <c r="J140" s="104" t="s">
        <v>117</v>
      </c>
      <c r="K140" s="105">
        <v>1</v>
      </c>
      <c r="L140" s="148">
        <v>0</v>
      </c>
      <c r="M140" s="149"/>
      <c r="N140" s="150">
        <f t="shared" si="5"/>
        <v>0</v>
      </c>
      <c r="O140" s="150"/>
      <c r="P140" s="150"/>
      <c r="Q140" s="150"/>
      <c r="R140" s="24"/>
      <c r="T140" s="106" t="s">
        <v>9</v>
      </c>
      <c r="U140" s="27" t="s">
        <v>28</v>
      </c>
      <c r="V140" s="23"/>
      <c r="W140" s="107">
        <f t="shared" si="6"/>
        <v>0</v>
      </c>
      <c r="X140" s="107">
        <v>0</v>
      </c>
      <c r="Y140" s="107">
        <f t="shared" si="7"/>
        <v>0</v>
      </c>
      <c r="Z140" s="107">
        <v>0</v>
      </c>
      <c r="AA140" s="108">
        <f t="shared" si="8"/>
        <v>0</v>
      </c>
      <c r="AR140" s="11" t="s">
        <v>94</v>
      </c>
      <c r="AT140" s="11" t="s">
        <v>93</v>
      </c>
      <c r="AU140" s="11" t="s">
        <v>55</v>
      </c>
      <c r="AY140" s="11" t="s">
        <v>92</v>
      </c>
      <c r="BE140" s="51">
        <f t="shared" si="9"/>
        <v>0</v>
      </c>
      <c r="BF140" s="51">
        <f t="shared" si="10"/>
        <v>0</v>
      </c>
      <c r="BG140" s="51">
        <f t="shared" si="11"/>
        <v>0</v>
      </c>
      <c r="BH140" s="51">
        <f t="shared" si="12"/>
        <v>0</v>
      </c>
      <c r="BI140" s="51">
        <f t="shared" si="13"/>
        <v>0</v>
      </c>
      <c r="BJ140" s="11" t="s">
        <v>46</v>
      </c>
      <c r="BK140" s="51">
        <f t="shared" si="14"/>
        <v>0</v>
      </c>
      <c r="BL140" s="11" t="s">
        <v>94</v>
      </c>
      <c r="BM140" s="11" t="s">
        <v>169</v>
      </c>
    </row>
    <row r="141" spans="2:65" s="1" customFormat="1" ht="25.5" customHeight="1" x14ac:dyDescent="0.3">
      <c r="B141" s="22"/>
      <c r="C141" s="102" t="s">
        <v>109</v>
      </c>
      <c r="D141" s="102" t="s">
        <v>93</v>
      </c>
      <c r="E141" s="103" t="s">
        <v>170</v>
      </c>
      <c r="F141" s="147" t="s">
        <v>171</v>
      </c>
      <c r="G141" s="147"/>
      <c r="H141" s="147"/>
      <c r="I141" s="147"/>
      <c r="J141" s="104" t="s">
        <v>117</v>
      </c>
      <c r="K141" s="105">
        <v>1</v>
      </c>
      <c r="L141" s="148">
        <v>0</v>
      </c>
      <c r="M141" s="149"/>
      <c r="N141" s="150">
        <f t="shared" si="5"/>
        <v>0</v>
      </c>
      <c r="O141" s="150"/>
      <c r="P141" s="150"/>
      <c r="Q141" s="150"/>
      <c r="R141" s="24"/>
      <c r="T141" s="106" t="s">
        <v>9</v>
      </c>
      <c r="U141" s="27" t="s">
        <v>28</v>
      </c>
      <c r="V141" s="23"/>
      <c r="W141" s="107">
        <f t="shared" si="6"/>
        <v>0</v>
      </c>
      <c r="X141" s="107">
        <v>0</v>
      </c>
      <c r="Y141" s="107">
        <f t="shared" si="7"/>
        <v>0</v>
      </c>
      <c r="Z141" s="107">
        <v>0</v>
      </c>
      <c r="AA141" s="108">
        <f t="shared" si="8"/>
        <v>0</v>
      </c>
      <c r="AR141" s="11" t="s">
        <v>94</v>
      </c>
      <c r="AT141" s="11" t="s">
        <v>93</v>
      </c>
      <c r="AU141" s="11" t="s">
        <v>55</v>
      </c>
      <c r="AY141" s="11" t="s">
        <v>92</v>
      </c>
      <c r="BE141" s="51">
        <f t="shared" si="9"/>
        <v>0</v>
      </c>
      <c r="BF141" s="51">
        <f t="shared" si="10"/>
        <v>0</v>
      </c>
      <c r="BG141" s="51">
        <f t="shared" si="11"/>
        <v>0</v>
      </c>
      <c r="BH141" s="51">
        <f t="shared" si="12"/>
        <v>0</v>
      </c>
      <c r="BI141" s="51">
        <f t="shared" si="13"/>
        <v>0</v>
      </c>
      <c r="BJ141" s="11" t="s">
        <v>46</v>
      </c>
      <c r="BK141" s="51">
        <f t="shared" si="14"/>
        <v>0</v>
      </c>
      <c r="BL141" s="11" t="s">
        <v>94</v>
      </c>
      <c r="BM141" s="11" t="s">
        <v>172</v>
      </c>
    </row>
    <row r="142" spans="2:65" s="1" customFormat="1" ht="25.5" customHeight="1" x14ac:dyDescent="0.3">
      <c r="B142" s="22"/>
      <c r="C142" s="102" t="s">
        <v>110</v>
      </c>
      <c r="D142" s="102" t="s">
        <v>93</v>
      </c>
      <c r="E142" s="103" t="s">
        <v>173</v>
      </c>
      <c r="F142" s="147" t="s">
        <v>174</v>
      </c>
      <c r="G142" s="147"/>
      <c r="H142" s="147"/>
      <c r="I142" s="147"/>
      <c r="J142" s="104" t="s">
        <v>117</v>
      </c>
      <c r="K142" s="105">
        <v>1</v>
      </c>
      <c r="L142" s="148">
        <v>0</v>
      </c>
      <c r="M142" s="149"/>
      <c r="N142" s="150">
        <f t="shared" si="5"/>
        <v>0</v>
      </c>
      <c r="O142" s="150"/>
      <c r="P142" s="150"/>
      <c r="Q142" s="150"/>
      <c r="R142" s="24"/>
      <c r="T142" s="106" t="s">
        <v>9</v>
      </c>
      <c r="U142" s="27" t="s">
        <v>28</v>
      </c>
      <c r="V142" s="23"/>
      <c r="W142" s="107">
        <f t="shared" si="6"/>
        <v>0</v>
      </c>
      <c r="X142" s="107">
        <v>0</v>
      </c>
      <c r="Y142" s="107">
        <f t="shared" si="7"/>
        <v>0</v>
      </c>
      <c r="Z142" s="107">
        <v>0</v>
      </c>
      <c r="AA142" s="108">
        <f t="shared" si="8"/>
        <v>0</v>
      </c>
      <c r="AR142" s="11" t="s">
        <v>94</v>
      </c>
      <c r="AT142" s="11" t="s">
        <v>93</v>
      </c>
      <c r="AU142" s="11" t="s">
        <v>55</v>
      </c>
      <c r="AY142" s="11" t="s">
        <v>92</v>
      </c>
      <c r="BE142" s="51">
        <f t="shared" si="9"/>
        <v>0</v>
      </c>
      <c r="BF142" s="51">
        <f t="shared" si="10"/>
        <v>0</v>
      </c>
      <c r="BG142" s="51">
        <f t="shared" si="11"/>
        <v>0</v>
      </c>
      <c r="BH142" s="51">
        <f t="shared" si="12"/>
        <v>0</v>
      </c>
      <c r="BI142" s="51">
        <f t="shared" si="13"/>
        <v>0</v>
      </c>
      <c r="BJ142" s="11" t="s">
        <v>46</v>
      </c>
      <c r="BK142" s="51">
        <f t="shared" si="14"/>
        <v>0</v>
      </c>
      <c r="BL142" s="11" t="s">
        <v>94</v>
      </c>
      <c r="BM142" s="11" t="s">
        <v>175</v>
      </c>
    </row>
    <row r="143" spans="2:65" s="1" customFormat="1" ht="16.5" customHeight="1" x14ac:dyDescent="0.3">
      <c r="B143" s="22"/>
      <c r="C143" s="102" t="s">
        <v>111</v>
      </c>
      <c r="D143" s="102" t="s">
        <v>93</v>
      </c>
      <c r="E143" s="103" t="s">
        <v>176</v>
      </c>
      <c r="F143" s="147" t="s">
        <v>177</v>
      </c>
      <c r="G143" s="147"/>
      <c r="H143" s="147"/>
      <c r="I143" s="147"/>
      <c r="J143" s="104" t="s">
        <v>117</v>
      </c>
      <c r="K143" s="105">
        <v>1</v>
      </c>
      <c r="L143" s="148">
        <v>0</v>
      </c>
      <c r="M143" s="149"/>
      <c r="N143" s="150">
        <f t="shared" si="5"/>
        <v>0</v>
      </c>
      <c r="O143" s="150"/>
      <c r="P143" s="150"/>
      <c r="Q143" s="150"/>
      <c r="R143" s="24"/>
      <c r="T143" s="106" t="s">
        <v>9</v>
      </c>
      <c r="U143" s="27" t="s">
        <v>28</v>
      </c>
      <c r="V143" s="23"/>
      <c r="W143" s="107">
        <f t="shared" si="6"/>
        <v>0</v>
      </c>
      <c r="X143" s="107">
        <v>0</v>
      </c>
      <c r="Y143" s="107">
        <f t="shared" si="7"/>
        <v>0</v>
      </c>
      <c r="Z143" s="107">
        <v>0</v>
      </c>
      <c r="AA143" s="108">
        <f t="shared" si="8"/>
        <v>0</v>
      </c>
      <c r="AR143" s="11" t="s">
        <v>94</v>
      </c>
      <c r="AT143" s="11" t="s">
        <v>93</v>
      </c>
      <c r="AU143" s="11" t="s">
        <v>55</v>
      </c>
      <c r="AY143" s="11" t="s">
        <v>92</v>
      </c>
      <c r="BE143" s="51">
        <f t="shared" si="9"/>
        <v>0</v>
      </c>
      <c r="BF143" s="51">
        <f t="shared" si="10"/>
        <v>0</v>
      </c>
      <c r="BG143" s="51">
        <f t="shared" si="11"/>
        <v>0</v>
      </c>
      <c r="BH143" s="51">
        <f t="shared" si="12"/>
        <v>0</v>
      </c>
      <c r="BI143" s="51">
        <f t="shared" si="13"/>
        <v>0</v>
      </c>
      <c r="BJ143" s="11" t="s">
        <v>46</v>
      </c>
      <c r="BK143" s="51">
        <f t="shared" si="14"/>
        <v>0</v>
      </c>
      <c r="BL143" s="11" t="s">
        <v>94</v>
      </c>
      <c r="BM143" s="11" t="s">
        <v>178</v>
      </c>
    </row>
    <row r="144" spans="2:65" s="5" customFormat="1" ht="37.35" customHeight="1" x14ac:dyDescent="0.35">
      <c r="B144" s="91"/>
      <c r="C144" s="92"/>
      <c r="D144" s="93" t="s">
        <v>67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156">
        <f>BK144</f>
        <v>0</v>
      </c>
      <c r="O144" s="157"/>
      <c r="P144" s="157"/>
      <c r="Q144" s="157"/>
      <c r="R144" s="94"/>
      <c r="T144" s="95"/>
      <c r="U144" s="92"/>
      <c r="V144" s="92"/>
      <c r="W144" s="96">
        <f>W145</f>
        <v>0</v>
      </c>
      <c r="X144" s="92"/>
      <c r="Y144" s="96">
        <f>Y145</f>
        <v>0</v>
      </c>
      <c r="Z144" s="92"/>
      <c r="AA144" s="97">
        <f>AA145</f>
        <v>0</v>
      </c>
      <c r="AR144" s="98" t="s">
        <v>96</v>
      </c>
      <c r="AT144" s="99" t="s">
        <v>44</v>
      </c>
      <c r="AU144" s="99" t="s">
        <v>45</v>
      </c>
      <c r="AY144" s="98" t="s">
        <v>92</v>
      </c>
      <c r="BK144" s="100">
        <f>BK145</f>
        <v>0</v>
      </c>
    </row>
    <row r="145" spans="2:65" s="5" customFormat="1" ht="19.95" customHeight="1" x14ac:dyDescent="0.35">
      <c r="B145" s="91"/>
      <c r="C145" s="92"/>
      <c r="D145" s="101" t="s">
        <v>68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54">
        <f>BK145</f>
        <v>0</v>
      </c>
      <c r="O145" s="155"/>
      <c r="P145" s="155"/>
      <c r="Q145" s="155"/>
      <c r="R145" s="94"/>
      <c r="T145" s="95"/>
      <c r="U145" s="92"/>
      <c r="V145" s="92"/>
      <c r="W145" s="96">
        <f>W146</f>
        <v>0</v>
      </c>
      <c r="X145" s="92"/>
      <c r="Y145" s="96">
        <f>Y146</f>
        <v>0</v>
      </c>
      <c r="Z145" s="92"/>
      <c r="AA145" s="97">
        <f>AA146</f>
        <v>0</v>
      </c>
      <c r="AR145" s="98" t="s">
        <v>96</v>
      </c>
      <c r="AT145" s="99" t="s">
        <v>44</v>
      </c>
      <c r="AU145" s="99" t="s">
        <v>46</v>
      </c>
      <c r="AY145" s="98" t="s">
        <v>92</v>
      </c>
      <c r="BK145" s="100">
        <f>BK146</f>
        <v>0</v>
      </c>
    </row>
    <row r="146" spans="2:65" s="1" customFormat="1" ht="16.5" customHeight="1" x14ac:dyDescent="0.3">
      <c r="B146" s="22"/>
      <c r="C146" s="102" t="s">
        <v>4</v>
      </c>
      <c r="D146" s="102" t="s">
        <v>93</v>
      </c>
      <c r="E146" s="103" t="s">
        <v>112</v>
      </c>
      <c r="F146" s="147" t="s">
        <v>70</v>
      </c>
      <c r="G146" s="147"/>
      <c r="H146" s="147"/>
      <c r="I146" s="147"/>
      <c r="J146" s="104" t="s">
        <v>113</v>
      </c>
      <c r="K146" s="109">
        <v>0</v>
      </c>
      <c r="L146" s="148">
        <v>0</v>
      </c>
      <c r="M146" s="149"/>
      <c r="N146" s="150">
        <f>ROUND(L146*K146,2)</f>
        <v>0</v>
      </c>
      <c r="O146" s="150"/>
      <c r="P146" s="150"/>
      <c r="Q146" s="150"/>
      <c r="R146" s="24"/>
      <c r="T146" s="106" t="s">
        <v>9</v>
      </c>
      <c r="U146" s="27" t="s">
        <v>28</v>
      </c>
      <c r="V146" s="23"/>
      <c r="W146" s="107">
        <f>V146*K146</f>
        <v>0</v>
      </c>
      <c r="X146" s="107">
        <v>0</v>
      </c>
      <c r="Y146" s="107">
        <f>X146*K146</f>
        <v>0</v>
      </c>
      <c r="Z146" s="107">
        <v>0</v>
      </c>
      <c r="AA146" s="108">
        <f>Z146*K146</f>
        <v>0</v>
      </c>
      <c r="AR146" s="11" t="s">
        <v>114</v>
      </c>
      <c r="AT146" s="11" t="s">
        <v>93</v>
      </c>
      <c r="AU146" s="11" t="s">
        <v>55</v>
      </c>
      <c r="AY146" s="11" t="s">
        <v>92</v>
      </c>
      <c r="BE146" s="51">
        <f>IF(U146="základní",N146,0)</f>
        <v>0</v>
      </c>
      <c r="BF146" s="51">
        <f>IF(U146="snížená",N146,0)</f>
        <v>0</v>
      </c>
      <c r="BG146" s="51">
        <f>IF(U146="zákl. přenesená",N146,0)</f>
        <v>0</v>
      </c>
      <c r="BH146" s="51">
        <f>IF(U146="sníž. přenesená",N146,0)</f>
        <v>0</v>
      </c>
      <c r="BI146" s="51">
        <f>IF(U146="nulová",N146,0)</f>
        <v>0</v>
      </c>
      <c r="BJ146" s="11" t="s">
        <v>46</v>
      </c>
      <c r="BK146" s="51">
        <f>ROUND(L146*K146,2)</f>
        <v>0</v>
      </c>
      <c r="BL146" s="11" t="s">
        <v>114</v>
      </c>
      <c r="BM146" s="11" t="s">
        <v>179</v>
      </c>
    </row>
    <row r="147" spans="2:65" s="1" customFormat="1" ht="49.95" customHeight="1" x14ac:dyDescent="0.35">
      <c r="B147" s="22"/>
      <c r="C147" s="23"/>
      <c r="D147" s="93" t="s">
        <v>115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156">
        <f>BK147</f>
        <v>0</v>
      </c>
      <c r="O147" s="157"/>
      <c r="P147" s="157"/>
      <c r="Q147" s="157"/>
      <c r="R147" s="24"/>
      <c r="T147" s="82"/>
      <c r="U147" s="34"/>
      <c r="V147" s="34"/>
      <c r="W147" s="34"/>
      <c r="X147" s="34"/>
      <c r="Y147" s="34"/>
      <c r="Z147" s="34"/>
      <c r="AA147" s="36"/>
      <c r="AT147" s="11" t="s">
        <v>44</v>
      </c>
      <c r="AU147" s="11" t="s">
        <v>45</v>
      </c>
      <c r="AY147" s="11" t="s">
        <v>116</v>
      </c>
      <c r="BK147" s="51">
        <v>0</v>
      </c>
    </row>
    <row r="148" spans="2:65" s="1" customFormat="1" ht="6.9" customHeight="1" x14ac:dyDescent="0.3"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9"/>
    </row>
  </sheetData>
  <sheetProtection algorithmName="SHA-512" hashValue="m44NXPV+2vZ7uaghlJ5bAtcGvDMS+Yxo7pycLd58ZSvUotGUlU9S63tC20LZXkhlus2tXglu0cXOvl6fIDgmBQ==" saltValue="hfRBa1XqV4doVBVR8WlERNPSS77F9Eh0GI//hlBkdges8tBm0h1fh3tItB0fjw+XB+JFckfjoAPKY6yY1TWLLQ==" spinCount="10" sheet="1" objects="1" scenarios="1" formatColumns="0" formatRows="0"/>
  <mergeCells count="137">
    <mergeCell ref="N147:Q147"/>
    <mergeCell ref="H1:K1"/>
    <mergeCell ref="S2:AC2"/>
    <mergeCell ref="F143:I143"/>
    <mergeCell ref="L143:M143"/>
    <mergeCell ref="N143:Q143"/>
    <mergeCell ref="F146:I146"/>
    <mergeCell ref="L146:M146"/>
    <mergeCell ref="N146:Q146"/>
    <mergeCell ref="N120:Q120"/>
    <mergeCell ref="N121:Q121"/>
    <mergeCell ref="N122:Q122"/>
    <mergeCell ref="N123:Q123"/>
    <mergeCell ref="N144:Q144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4:I124"/>
    <mergeCell ref="L124:M124"/>
    <mergeCell ref="N124:Q124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SO-03 - SO-03 Dětské hřiště</vt:lpstr>
      <vt:lpstr>'SO-03 - SO-03 Dětské hřiště'!Názvy_tisku</vt:lpstr>
      <vt:lpstr>'SO-03 - SO-03 Dětské hřiště'!Oblast_tisku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Baturny Martin</dc:creator>
  <cp:lastModifiedBy>Ladislava Vokálová</cp:lastModifiedBy>
  <dcterms:created xsi:type="dcterms:W3CDTF">2018-01-12T12:31:31Z</dcterms:created>
  <dcterms:modified xsi:type="dcterms:W3CDTF">2018-01-30T12:31:16Z</dcterms:modified>
</cp:coreProperties>
</file>